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čát - 2. etapa" sheetId="2" r:id="rId2"/>
    <sheet name="2 - veřejné osvětlení - 2..." sheetId="3" r:id="rId3"/>
    <sheet name="3 - vodovod řad A" sheetId="4" r:id="rId4"/>
    <sheet name="4 - kanalizace stoka A" sheetId="5" r:id="rId5"/>
    <sheet name="5 - VRN 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'1 - stavební čát - 2. etapa'!$C$85:$K$323</definedName>
    <definedName name="_xlnm.Print_Area" localSheetId="1">'1 - stavební čát - 2. etapa'!$C$4:$J$39,'1 - stavební čát - 2. etapa'!$C$45:$J$67,'1 - stavební čát - 2. etapa'!$C$73:$K$323</definedName>
    <definedName name="_xlnm.Print_Titles" localSheetId="1">'1 - stavební čát - 2. etapa'!$85:$85</definedName>
    <definedName name="_xlnm._FilterDatabase" localSheetId="2" hidden="1">'2 - veřejné osvětlení - 2...'!$C$80:$K$84</definedName>
    <definedName name="_xlnm.Print_Area" localSheetId="2">'2 - veřejné osvětlení - 2...'!$C$4:$J$39,'2 - veřejné osvětlení - 2...'!$C$45:$J$62,'2 - veřejné osvětlení - 2...'!$C$68:$K$84</definedName>
    <definedName name="_xlnm.Print_Titles" localSheetId="2">'2 - veřejné osvětlení - 2...'!$80:$80</definedName>
    <definedName name="_xlnm._FilterDatabase" localSheetId="3" hidden="1">'3 - vodovod řad A'!$C$80:$K$84</definedName>
    <definedName name="_xlnm.Print_Area" localSheetId="3">'3 - vodovod řad A'!$C$4:$J$39,'3 - vodovod řad A'!$C$45:$J$62,'3 - vodovod řad A'!$C$68:$K$84</definedName>
    <definedName name="_xlnm.Print_Titles" localSheetId="3">'3 - vodovod řad A'!$80:$80</definedName>
    <definedName name="_xlnm._FilterDatabase" localSheetId="4" hidden="1">'4 - kanalizace stoka A'!$C$80:$K$84</definedName>
    <definedName name="_xlnm.Print_Area" localSheetId="4">'4 - kanalizace stoka A'!$C$4:$J$39,'4 - kanalizace stoka A'!$C$45:$J$62,'4 - kanalizace stoka A'!$C$68:$K$84</definedName>
    <definedName name="_xlnm.Print_Titles" localSheetId="4">'4 - kanalizace stoka A'!$80:$80</definedName>
    <definedName name="_xlnm._FilterDatabase" localSheetId="5" hidden="1">'5 - VRN '!$C$80:$K$91</definedName>
    <definedName name="_xlnm.Print_Area" localSheetId="5">'5 - VRN '!$C$4:$J$39,'5 - VRN '!$C$45:$J$62,'5 - VRN '!$C$68:$K$91</definedName>
    <definedName name="_xlnm.Print_Titles" localSheetId="5">'5 - VRN '!$80:$80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7"/>
  <c i="1" r="BD59"/>
  <c i="6" r="BH84"/>
  <c r="F36"/>
  <c i="1" r="BC59"/>
  <c i="6" r="BG84"/>
  <c r="F35"/>
  <c i="1" r="BB59"/>
  <c i="6" r="BF84"/>
  <c r="J34"/>
  <c i="1" r="AW59"/>
  <c i="6" r="F34"/>
  <c i="1" r="BA59"/>
  <c i="6" r="T84"/>
  <c r="T83"/>
  <c r="T82"/>
  <c r="T81"/>
  <c r="R84"/>
  <c r="R83"/>
  <c r="R82"/>
  <c r="R81"/>
  <c r="P84"/>
  <c r="P83"/>
  <c r="P82"/>
  <c r="P81"/>
  <c i="1" r="AU59"/>
  <c i="6" r="BK84"/>
  <c r="BK83"/>
  <c r="J83"/>
  <c r="BK82"/>
  <c r="J82"/>
  <c r="BK81"/>
  <c r="J81"/>
  <c r="J59"/>
  <c r="J30"/>
  <c i="1" r="AG59"/>
  <c i="6" r="J84"/>
  <c r="BE84"/>
  <c r="J33"/>
  <c i="1" r="AV59"/>
  <c i="6" r="F33"/>
  <c i="1" r="AZ59"/>
  <c i="6" r="J61"/>
  <c r="J60"/>
  <c r="J78"/>
  <c r="F77"/>
  <c r="F75"/>
  <c r="E73"/>
  <c r="J55"/>
  <c r="F54"/>
  <c r="F52"/>
  <c r="E50"/>
  <c r="J39"/>
  <c r="J21"/>
  <c r="E21"/>
  <c r="J77"/>
  <c r="J54"/>
  <c r="J20"/>
  <c r="J18"/>
  <c r="E18"/>
  <c r="F78"/>
  <c r="F55"/>
  <c r="J17"/>
  <c r="J12"/>
  <c r="J75"/>
  <c r="J52"/>
  <c r="E7"/>
  <c r="E71"/>
  <c r="E48"/>
  <c i="5" r="J37"/>
  <c r="J36"/>
  <c i="1" r="AY58"/>
  <c i="5" r="J35"/>
  <c i="1" r="AX58"/>
  <c i="5" r="BI84"/>
  <c r="F37"/>
  <c i="1" r="BD58"/>
  <c i="5" r="BH84"/>
  <c r="F36"/>
  <c i="1" r="BC58"/>
  <c i="5" r="BG84"/>
  <c r="F35"/>
  <c i="1" r="BB58"/>
  <c i="5" r="BF84"/>
  <c r="J34"/>
  <c i="1" r="AW58"/>
  <c i="5" r="F34"/>
  <c i="1" r="BA58"/>
  <c i="5" r="T84"/>
  <c r="T83"/>
  <c r="T82"/>
  <c r="T81"/>
  <c r="R84"/>
  <c r="R83"/>
  <c r="R82"/>
  <c r="R81"/>
  <c r="P84"/>
  <c r="P83"/>
  <c r="P82"/>
  <c r="P81"/>
  <c i="1" r="AU58"/>
  <c i="5" r="BK84"/>
  <c r="BK83"/>
  <c r="J83"/>
  <c r="BK82"/>
  <c r="J82"/>
  <c r="BK81"/>
  <c r="J81"/>
  <c r="J59"/>
  <c r="J30"/>
  <c i="1" r="AG58"/>
  <c i="5" r="J84"/>
  <c r="BE84"/>
  <c r="J33"/>
  <c i="1" r="AV58"/>
  <c i="5" r="F33"/>
  <c i="1" r="AZ58"/>
  <c i="5" r="J61"/>
  <c r="J60"/>
  <c r="J78"/>
  <c r="F77"/>
  <c r="F75"/>
  <c r="E73"/>
  <c r="J55"/>
  <c r="F54"/>
  <c r="F52"/>
  <c r="E50"/>
  <c r="J39"/>
  <c r="J21"/>
  <c r="E21"/>
  <c r="J77"/>
  <c r="J54"/>
  <c r="J20"/>
  <c r="J18"/>
  <c r="E18"/>
  <c r="F78"/>
  <c r="F55"/>
  <c r="J17"/>
  <c r="J12"/>
  <c r="J75"/>
  <c r="J52"/>
  <c r="E7"/>
  <c r="E71"/>
  <c r="E48"/>
  <c i="4" r="J37"/>
  <c r="J36"/>
  <c i="1" r="AY57"/>
  <c i="4" r="J35"/>
  <c i="1" r="AX57"/>
  <c i="4"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J78"/>
  <c r="F77"/>
  <c r="F75"/>
  <c r="E73"/>
  <c r="J55"/>
  <c r="F54"/>
  <c r="F52"/>
  <c r="E50"/>
  <c r="J39"/>
  <c r="J21"/>
  <c r="E21"/>
  <c r="J77"/>
  <c r="J54"/>
  <c r="J20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F77"/>
  <c r="F75"/>
  <c r="E73"/>
  <c r="J55"/>
  <c r="F54"/>
  <c r="F52"/>
  <c r="E50"/>
  <c r="J39"/>
  <c r="J21"/>
  <c r="E21"/>
  <c r="J77"/>
  <c r="J54"/>
  <c r="J20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323"/>
  <c r="BH323"/>
  <c r="BG323"/>
  <c r="BF323"/>
  <c r="T323"/>
  <c r="T322"/>
  <c r="R323"/>
  <c r="R322"/>
  <c r="P323"/>
  <c r="P322"/>
  <c r="BK323"/>
  <c r="BK322"/>
  <c r="J322"/>
  <c r="J323"/>
  <c r="BE323"/>
  <c r="J66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1"/>
  <c r="BH301"/>
  <c r="BG301"/>
  <c r="BF301"/>
  <c r="T301"/>
  <c r="T300"/>
  <c r="R301"/>
  <c r="R300"/>
  <c r="P301"/>
  <c r="P300"/>
  <c r="BK301"/>
  <c r="BK300"/>
  <c r="J300"/>
  <c r="J301"/>
  <c r="BE301"/>
  <c r="J65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T245"/>
  <c r="R246"/>
  <c r="R245"/>
  <c r="P246"/>
  <c r="P245"/>
  <c r="BK246"/>
  <c r="BK245"/>
  <c r="J245"/>
  <c r="J246"/>
  <c r="BE246"/>
  <c r="J64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T177"/>
  <c r="R178"/>
  <c r="R177"/>
  <c r="P178"/>
  <c r="P177"/>
  <c r="BK178"/>
  <c r="BK177"/>
  <c r="J177"/>
  <c r="J178"/>
  <c r="BE178"/>
  <c r="J63"/>
  <c r="BI174"/>
  <c r="BH174"/>
  <c r="BG174"/>
  <c r="BF174"/>
  <c r="T174"/>
  <c r="R174"/>
  <c r="P174"/>
  <c r="BK174"/>
  <c r="J174"/>
  <c r="BE174"/>
  <c r="BI170"/>
  <c r="BH170"/>
  <c r="BG170"/>
  <c r="BF170"/>
  <c r="T170"/>
  <c r="T169"/>
  <c r="R170"/>
  <c r="R169"/>
  <c r="P170"/>
  <c r="P169"/>
  <c r="BK170"/>
  <c r="BK169"/>
  <c r="J169"/>
  <c r="J170"/>
  <c r="BE170"/>
  <c r="J6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3"/>
  <c r="F82"/>
  <c r="F80"/>
  <c r="E78"/>
  <c r="J55"/>
  <c r="F54"/>
  <c r="F52"/>
  <c r="E50"/>
  <c r="J39"/>
  <c r="J21"/>
  <c r="E21"/>
  <c r="J82"/>
  <c r="J54"/>
  <c r="J20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<sst xmlns="http://schemas.openxmlformats.org/spreadsheetml/2006/main">
  <si>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</si>
  <si>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</si>
  <si>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</si>
  <si>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</si>
  <si>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</si>
  <si>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{6e5442d8-ae88-4965-bfdc-5355f63e7d34}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</si>
  <si>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</si>
  <si>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</si>
  <si>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</si>
  <si>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</si>
  <si>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</si>
  <si>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</si>
  <si>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</si>
  <si>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</si>
  <si>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9-201-2019-1-3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</si>
  <si>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</si>
  <si>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</si>
  <si>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MK ul. Stradinská Kostelec nad Orlicí,  Větev  V1,2 - 2. etapa</t>
  </si>
  <si>
    <t>KSO:</t>
  </si>
  <si>
    <t>CC-CZ:</t>
  </si>
  <si>
    <t>Místo:</t>
  </si>
  <si>
    <t>Kostelec nad Orlicí</t>
  </si>
  <si>
    <t>Datum:</t>
  </si>
  <si>
    <t>1.9.2019</t>
  </si>
  <si>
    <t>Zadavatel:</t>
  </si>
  <si>
    <t>IČ:</t>
  </si>
  <si>
    <t>Město Kostelec nad Orlicí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</si>
  <si>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</si>
  <si>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</si>
  <si>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</si>
  <si>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</si>
  <si>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</si>
  <si>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</si>
  <si>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</si>
  <si>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Hauckovi spol.s.r.o.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</si>
  <si>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</si>
  <si>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</si>
  <si>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</si>
  <si>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</si>
  <si>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</si>
  <si>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</si>
  <si>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</si>
  <si>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</si>
  <si>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</si>
  <si>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</si>
  <si>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</si>
  <si>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</si>
  <si>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</si>
  <si>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</si>
  <si>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</si>
  <si>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</si>
  <si>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</si>
  <si>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</si>
  <si>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</si>
  <si>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</si>
  <si>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</si>
  <si>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</si>
  <si>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</si>
  <si>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</si>
  <si>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</si>
  <si>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</si>
  <si>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</si>
  <si>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</si>
  <si>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</si>
  <si>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</si>
  <si>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</si>
  <si>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</si>
  <si>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</si>
  <si>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</si>
  <si>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</si>
  <si>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</si>
  <si>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</si>
  <si>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</si>
  <si>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</si>
  <si>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</si>
  <si>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</si>
  <si>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čát - 2. etapa</t>
  </si>
  <si>
    <t>STA</t>
  </si>
  <si>
    <t>{74384f71-f061-4195-999d-0e66085d54c8}</t>
  </si>
  <si>
    <t>2</t>
  </si>
  <si>
    <t>veřejné osvětlení - 2. etapa</t>
  </si>
  <si>
    <t>{d689b8bf-65fc-4547-82ab-c4a75cd9b8c5}</t>
  </si>
  <si>
    <t>3</t>
  </si>
  <si>
    <t>vodovod řad A</t>
  </si>
  <si>
    <t>{d217463b-06fa-4fb5-bc48-b5031b3a1cf2}</t>
  </si>
  <si>
    <t>4</t>
  </si>
  <si>
    <t>kanalizace stoka A</t>
  </si>
  <si>
    <t>{a968d832-def7-4280-bd94-b6607556d586}</t>
  </si>
  <si>
    <t>5</t>
  </si>
  <si>
    <t xml:space="preserve">VRN </t>
  </si>
  <si>
    <t>{430e2ae6-e7ec-4b38-a278-f59e503f0e5c}</t>
  </si>
  <si>
    <t>KRYCÍ LIST SOUPISU PRACÍ</t>
  </si>
  <si>
    <t>Objekt:</t>
  </si>
  <si>
    <t>1 - stavební čát - 2.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</si>
  <si>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</si>
  <si>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</si>
  <si>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</si>
  <si>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</si>
  <si>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</si>
  <si>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</si>
  <si>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</si>
  <si>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</si>
  <si>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</si>
  <si>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</si>
  <si>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</si>
  <si>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</si>
  <si>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</si>
  <si>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</si>
  <si>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</si>
  <si>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</si>
  <si>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</si>
  <si>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</si>
  <si>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</si>
  <si>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</si>
  <si>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</si>
  <si>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</si>
  <si>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</si>
  <si>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</si>
  <si>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</si>
  <si>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</si>
  <si>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</si>
  <si>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</si>
  <si>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</si>
  <si>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</si>
  <si>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</si>
  <si>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</si>
  <si>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</si>
  <si>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2019 01</t>
  </si>
  <si>
    <t>1336254601</t>
  </si>
  <si>
    <t>VV</t>
  </si>
  <si>
    <t xml:space="preserve">"bet. dlažba 30x30 cm  tl. 4 cm"  127,5</t>
  </si>
  <si>
    <t>Součet</t>
  </si>
  <si>
    <t>113106187</t>
  </si>
  <si>
    <t>Rozebrání dlažeb vozovek ze zámkové dlažby s ložem z kameniva strojně pl do 50 m2</t>
  </si>
  <si>
    <t>-135769920</t>
  </si>
  <si>
    <t xml:space="preserve">"v místech sjedů"   6,5</t>
  </si>
  <si>
    <t>113107222</t>
  </si>
  <si>
    <t>Odstranění podkladu z kameniva drceného tl 200 mm strojně pl přes 200 m2</t>
  </si>
  <si>
    <t>1803917521</t>
  </si>
  <si>
    <t>"odstranění podkladů pod betonem -vjezdy"</t>
  </si>
  <si>
    <t>133,5</t>
  </si>
  <si>
    <t>"odstranění podkladů pod dlažbou bet."</t>
  </si>
  <si>
    <t>127,5</t>
  </si>
  <si>
    <t xml:space="preserve">"skl. A výměna podloží"  1137,5</t>
  </si>
  <si>
    <t>6</t>
  </si>
  <si>
    <t>113107232</t>
  </si>
  <si>
    <t xml:space="preserve">Odstranění podkladu z betonu prostého tl. 150 do  tl 300 mm strojně pl přes 200 m2</t>
  </si>
  <si>
    <t>338666367</t>
  </si>
  <si>
    <t>"bourání betonu ve vjezdech"</t>
  </si>
  <si>
    <t>8</t>
  </si>
  <si>
    <t>113107323</t>
  </si>
  <si>
    <t>Odstranění podkladu z kameniva drceného tl 300 mm strojně pl do 50 m2</t>
  </si>
  <si>
    <t>1865244148</t>
  </si>
  <si>
    <t>"odstranění podkladů ve vjezdech pod dlažbou""</t>
  </si>
  <si>
    <t>6,5</t>
  </si>
  <si>
    <t>9</t>
  </si>
  <si>
    <t>113154354</t>
  </si>
  <si>
    <t>Frézování živičného krytu tl 100 mm pruh š 1 m pl do 10000 m2 s překážkami v trase</t>
  </si>
  <si>
    <t>-579321343</t>
  </si>
  <si>
    <t xml:space="preserve">" stáv. asf. vozovka"   1137,5</t>
  </si>
  <si>
    <t>10</t>
  </si>
  <si>
    <t>113201112</t>
  </si>
  <si>
    <t>Vytrhání obrub silničních ležatých</t>
  </si>
  <si>
    <t>m</t>
  </si>
  <si>
    <t>-778077386</t>
  </si>
  <si>
    <t>"obruba žulová"</t>
  </si>
  <si>
    <t>367</t>
  </si>
  <si>
    <t>12</t>
  </si>
  <si>
    <t>113204111</t>
  </si>
  <si>
    <t>Vytrhání obrub záhonových</t>
  </si>
  <si>
    <t>-1546099600</t>
  </si>
  <si>
    <t xml:space="preserve">"betonová zahradní"   50</t>
  </si>
  <si>
    <t>13</t>
  </si>
  <si>
    <t>131201102</t>
  </si>
  <si>
    <t>Hloubení jam nezapažených v hornině tř. 3 objemu do 1000 m3</t>
  </si>
  <si>
    <t>m3</t>
  </si>
  <si>
    <t>1458502678</t>
  </si>
  <si>
    <t xml:space="preserve">"skl. E"  689,15*1,15*0,41*0</t>
  </si>
  <si>
    <t xml:space="preserve">"výkopy mimo současně zpevněné plochy"  55,9</t>
  </si>
  <si>
    <t>14</t>
  </si>
  <si>
    <t>131201109</t>
  </si>
  <si>
    <t>Příplatek za lepivost u hloubení jam nezapažených v hornině tř. 3</t>
  </si>
  <si>
    <t>1715599242</t>
  </si>
  <si>
    <t>132201101</t>
  </si>
  <si>
    <t>Hloubení rýh š do 600 mm v hornině tř. 3 objemu do 100 m3</t>
  </si>
  <si>
    <t>-1716214396</t>
  </si>
  <si>
    <t xml:space="preserve">"palisády"  10*0,4*0,4</t>
  </si>
  <si>
    <t>16</t>
  </si>
  <si>
    <t>132201109</t>
  </si>
  <si>
    <t>Příplatek za lepivost k hloubení rýh š do 600 mm v hornině tř. 3</t>
  </si>
  <si>
    <t>291306187</t>
  </si>
  <si>
    <t>17</t>
  </si>
  <si>
    <t>162701105</t>
  </si>
  <si>
    <t>Vodorovné přemístění do 10000 m výkopku/sypaniny z horniny tř. 1 až 4</t>
  </si>
  <si>
    <t>-288789105</t>
  </si>
  <si>
    <t>55,9+1,6</t>
  </si>
  <si>
    <t>-8,5</t>
  </si>
  <si>
    <t>18</t>
  </si>
  <si>
    <t>162701109</t>
  </si>
  <si>
    <t>Příplatek k vodorovnému přemístění výkopku/sypaniny z horniny tř. 1 až 4 ZKD 1000 m přes 10000 m</t>
  </si>
  <si>
    <t>1808204203</t>
  </si>
  <si>
    <t>49*5</t>
  </si>
  <si>
    <t>19</t>
  </si>
  <si>
    <t>167101102</t>
  </si>
  <si>
    <t>Nakládání výkopku z hornin tř. 1 až 4 přes 100 m3</t>
  </si>
  <si>
    <t>-1382897526</t>
  </si>
  <si>
    <t>20</t>
  </si>
  <si>
    <t>171201201</t>
  </si>
  <si>
    <t>Uložení sypaniny na skládky</t>
  </si>
  <si>
    <t>-40570881</t>
  </si>
  <si>
    <t>171201211</t>
  </si>
  <si>
    <t>Poplatek za uložení stavebního odpadu - zeminy a kameniva na skládce</t>
  </si>
  <si>
    <t>t</t>
  </si>
  <si>
    <t>-814434101</t>
  </si>
  <si>
    <t>49*1,8</t>
  </si>
  <si>
    <t>22</t>
  </si>
  <si>
    <t>174101101</t>
  </si>
  <si>
    <t>Zásyp jam, šachet rýh nebo kolem objektů sypaninou se zhutněním</t>
  </si>
  <si>
    <t>1728974793</t>
  </si>
  <si>
    <t>"obyp kolem obrub"</t>
  </si>
  <si>
    <t xml:space="preserve">"V1+V2"  8,5</t>
  </si>
  <si>
    <t>23</t>
  </si>
  <si>
    <t>181411131</t>
  </si>
  <si>
    <t>Založení parkového trávníku výsevem plochy do 1000 m2 v rovině a ve svahu do 1:5</t>
  </si>
  <si>
    <t>-1463765674</t>
  </si>
  <si>
    <t xml:space="preserve">"V1"  192</t>
  </si>
  <si>
    <t xml:space="preserve">"V2"  73,5</t>
  </si>
  <si>
    <t>24</t>
  </si>
  <si>
    <t>M</t>
  </si>
  <si>
    <t>00572410</t>
  </si>
  <si>
    <t>osivo směs travní parková</t>
  </si>
  <si>
    <t>kg</t>
  </si>
  <si>
    <t>1938094541</t>
  </si>
  <si>
    <t>265,5*0,015</t>
  </si>
  <si>
    <t>25</t>
  </si>
  <si>
    <t>181951102</t>
  </si>
  <si>
    <t>Úprava pláně v hornině tř. 1 až 4 se zhutněním</t>
  </si>
  <si>
    <t>1138922558</t>
  </si>
  <si>
    <t xml:space="preserve">"skl. A"  744,9+197,7</t>
  </si>
  <si>
    <t xml:space="preserve">"skl. B"   (166,8+29)*1,15</t>
  </si>
  <si>
    <t xml:space="preserve">"skl. C"   (179,6+9)*1,15</t>
  </si>
  <si>
    <t xml:space="preserve">"skl. D"   (85,2+56,7)*1,15</t>
  </si>
  <si>
    <t xml:space="preserve">"skl. E"  0*1,15</t>
  </si>
  <si>
    <t xml:space="preserve">"skl. F"  67,1*1,15</t>
  </si>
  <si>
    <t>26</t>
  </si>
  <si>
    <t>182201101</t>
  </si>
  <si>
    <t>Svahování násypů</t>
  </si>
  <si>
    <t>197750404</t>
  </si>
  <si>
    <t>27</t>
  </si>
  <si>
    <t>182301121</t>
  </si>
  <si>
    <t>Rozprostření ornice pl do 500 m2 ve svahu přes 1:5 tl vrstvy do 100 mm</t>
  </si>
  <si>
    <t>-1631932813</t>
  </si>
  <si>
    <t>265,5</t>
  </si>
  <si>
    <t>28</t>
  </si>
  <si>
    <t>18230-01</t>
  </si>
  <si>
    <t>pořízení ornice</t>
  </si>
  <si>
    <t>1400739766</t>
  </si>
  <si>
    <t>265,5*0,1</t>
  </si>
  <si>
    <t>29</t>
  </si>
  <si>
    <t>183403153</t>
  </si>
  <si>
    <t>Obdělání půdy hrabáním v rovině a svahu do 1:5</t>
  </si>
  <si>
    <t>-1699225086</t>
  </si>
  <si>
    <t>30</t>
  </si>
  <si>
    <t>183403161</t>
  </si>
  <si>
    <t>Obdělání půdy válením v rovině a svahu do 1:5</t>
  </si>
  <si>
    <t>-1295065622</t>
  </si>
  <si>
    <t>Svislé a kompletní konstrukce</t>
  </si>
  <si>
    <t>32</t>
  </si>
  <si>
    <t>339921132</t>
  </si>
  <si>
    <t>Osazování betonových palisád do betonového základu v řadě výšky prvku přes 0,5 do 1 m</t>
  </si>
  <si>
    <t>-2042575402</t>
  </si>
  <si>
    <t>"V2"</t>
  </si>
  <si>
    <t>50*0,2</t>
  </si>
  <si>
    <t>33</t>
  </si>
  <si>
    <t>59228414</t>
  </si>
  <si>
    <t>palisáda betonová tyčová půlkulatá přírodní 175x200x1000mm</t>
  </si>
  <si>
    <t>kus</t>
  </si>
  <si>
    <t>-553877116</t>
  </si>
  <si>
    <t xml:space="preserve">"V2"  50</t>
  </si>
  <si>
    <t>Komunikace pozemní</t>
  </si>
  <si>
    <t>34</t>
  </si>
  <si>
    <t>564811111</t>
  </si>
  <si>
    <t>Podklad ze štěrkodrtě ŠD tl 50 mm</t>
  </si>
  <si>
    <t>-468921536</t>
  </si>
  <si>
    <t xml:space="preserve">"skl. D  fr. 0/32 - V1"  85,2</t>
  </si>
  <si>
    <t xml:space="preserve">"skl. D  fr. 0/32 - V2" 56,7</t>
  </si>
  <si>
    <t>95</t>
  </si>
  <si>
    <t>564831111</t>
  </si>
  <si>
    <t>Podklad ze štěrkodrtě ŠD tl 100 mm</t>
  </si>
  <si>
    <t>1241659685</t>
  </si>
  <si>
    <t>"skl. A V1+V2"</t>
  </si>
  <si>
    <t>744,9+197,7</t>
  </si>
  <si>
    <t>35</t>
  </si>
  <si>
    <t>564851111</t>
  </si>
  <si>
    <t>Podklad ze štěrkodrtě ŠD tl 150 mm</t>
  </si>
  <si>
    <t>1885524313</t>
  </si>
  <si>
    <t xml:space="preserve">"skl. C fr. 0/63-V1"     179,6</t>
  </si>
  <si>
    <t xml:space="preserve">"skl. C fr. 0/63-V2"     9</t>
  </si>
  <si>
    <t xml:space="preserve">"skl. E fr. 0/63"      0</t>
  </si>
  <si>
    <t xml:space="preserve">"plocha zpevněná štěrkem fr. 0/63"    0</t>
  </si>
  <si>
    <t>37</t>
  </si>
  <si>
    <t>564861111</t>
  </si>
  <si>
    <t>Podklad ze štěrkodrtě ŠD tl 200 mm</t>
  </si>
  <si>
    <t>-747633215</t>
  </si>
  <si>
    <t xml:space="preserve">"skl. A výměna podloží - V1"  744,9*1,2</t>
  </si>
  <si>
    <t>"skl. A výměna podloží - V2 " 197,7*1,2</t>
  </si>
  <si>
    <t>38</t>
  </si>
  <si>
    <t>564871111</t>
  </si>
  <si>
    <t>Podklad ze štěrkodrtě ŠD tl 250 mm</t>
  </si>
  <si>
    <t>-748190563</t>
  </si>
  <si>
    <t xml:space="preserve">"skl. F  fr. 0/63 - V1"       67,1</t>
  </si>
  <si>
    <t xml:space="preserve">"skl. B  fr. 0/63 - V1"       166,8</t>
  </si>
  <si>
    <t xml:space="preserve">"skl. B  fr. 0/63 - V3"       29</t>
  </si>
  <si>
    <t>40</t>
  </si>
  <si>
    <t>565155111</t>
  </si>
  <si>
    <t>Asfaltový beton vrstva podkladní ACP 16 (obalované kamenivo OKS) tl 70 mm š do 3 m</t>
  </si>
  <si>
    <t>-2020793059</t>
  </si>
  <si>
    <t xml:space="preserve">"skl. A-V1"   744,9</t>
  </si>
  <si>
    <t xml:space="preserve">"skl. A-V2"   197,7</t>
  </si>
  <si>
    <t xml:space="preserve">"skl. E"   0</t>
  </si>
  <si>
    <t>41</t>
  </si>
  <si>
    <t>571908111.1</t>
  </si>
  <si>
    <t>Kryt vymývaným dekoračním kamenivem (kačírkem) tl 100 mm</t>
  </si>
  <si>
    <t>328722238</t>
  </si>
  <si>
    <t>"plochy zpevněné kačírkem - V1 " 11</t>
  </si>
  <si>
    <t>42</t>
  </si>
  <si>
    <t>573231108</t>
  </si>
  <si>
    <t>Postřik živičný spojovací ze silniční emulze v množství 0,50 kg/m2</t>
  </si>
  <si>
    <t>-586886717</t>
  </si>
  <si>
    <t xml:space="preserve">"skl. A - V1"  744,9</t>
  </si>
  <si>
    <t xml:space="preserve">"skl.A - V2"  197,7</t>
  </si>
  <si>
    <t>43</t>
  </si>
  <si>
    <t>577134111</t>
  </si>
  <si>
    <t>Asfaltový beton vrstva obrusná ACO 11 (ABS) tř. I tl 40 mm š do 3 m z nemodifikovaného asfaltu</t>
  </si>
  <si>
    <t>350507898</t>
  </si>
  <si>
    <t>44</t>
  </si>
  <si>
    <t>596211122</t>
  </si>
  <si>
    <t>Kladení zámkové dlažby komunikací pro pěší tl 60 mm skupiny B pl do 300 m2</t>
  </si>
  <si>
    <t>-1163294854</t>
  </si>
  <si>
    <t xml:space="preserve">"skl. C - V1"   179,6</t>
  </si>
  <si>
    <t xml:space="preserve">"skl. C - V2"   9</t>
  </si>
  <si>
    <t xml:space="preserve">"skl. D - V1"   85,2</t>
  </si>
  <si>
    <t xml:space="preserve">"skl. D - V2"   56,7</t>
  </si>
  <si>
    <t xml:space="preserve">"z toho dlažba s nopky je 5,1m2" </t>
  </si>
  <si>
    <t>45</t>
  </si>
  <si>
    <t>59245006</t>
  </si>
  <si>
    <t>dlažba skladebná betonová pro nevidomé 200x100x60mm barevná</t>
  </si>
  <si>
    <t>-849820250</t>
  </si>
  <si>
    <t>46</t>
  </si>
  <si>
    <t>59245212</t>
  </si>
  <si>
    <t>dlažba zámková profilová základní 196x161x60mm přírodní</t>
  </si>
  <si>
    <t>1068671490</t>
  </si>
  <si>
    <t>-5,1*1,05</t>
  </si>
  <si>
    <t xml:space="preserve">"skl. C - V1"   179,6*1,05</t>
  </si>
  <si>
    <t xml:space="preserve">"skl. C - V2"   9*1,05</t>
  </si>
  <si>
    <t xml:space="preserve">"skl. D - V1"   85,2*1,05</t>
  </si>
  <si>
    <t xml:space="preserve">"skl. D - V2"   56,7*1,05</t>
  </si>
  <si>
    <t xml:space="preserve">"z toho dlažba s nopky je 5,1m2"  -5,1*1,05</t>
  </si>
  <si>
    <t>47</t>
  </si>
  <si>
    <t>596211223</t>
  </si>
  <si>
    <t>Kladení zámkové dlažby komunikací pro pěší tl 80 mm skupiny B pl přes 300 m2</t>
  </si>
  <si>
    <t>1720930367</t>
  </si>
  <si>
    <t xml:space="preserve">"skl. B-V1"   166,8</t>
  </si>
  <si>
    <t xml:space="preserve">"skl. B-V2"   29</t>
  </si>
  <si>
    <t>48</t>
  </si>
  <si>
    <t>59245213</t>
  </si>
  <si>
    <t>dlažba zámková profilová základní 196x161x80mm přírodní</t>
  </si>
  <si>
    <t>-2109184580</t>
  </si>
  <si>
    <t>195,8*1,05</t>
  </si>
  <si>
    <t>49</t>
  </si>
  <si>
    <t>596412211.1</t>
  </si>
  <si>
    <t>Kladení dlažby zatravňovací pozemních komunikací tl 80 mm do 100 m2</t>
  </si>
  <si>
    <t>-495568764</t>
  </si>
  <si>
    <t xml:space="preserve">"skl. F-V1"  67,1</t>
  </si>
  <si>
    <t>50</t>
  </si>
  <si>
    <t>59246016.1</t>
  </si>
  <si>
    <t xml:space="preserve">dlažba zatravňovací BEST KORSO II tl. 80mm </t>
  </si>
  <si>
    <t>-724480646</t>
  </si>
  <si>
    <t>67,100*1,05</t>
  </si>
  <si>
    <t>Ostatní konstrukce a práce, bourání</t>
  </si>
  <si>
    <t>96</t>
  </si>
  <si>
    <t>9-01</t>
  </si>
  <si>
    <t xml:space="preserve">D+M - nopová folie š. 400 mm </t>
  </si>
  <si>
    <t>-801673170</t>
  </si>
  <si>
    <t>53</t>
  </si>
  <si>
    <t>9-03</t>
  </si>
  <si>
    <t>D+M - přeložka vedení CETIN</t>
  </si>
  <si>
    <t>-1809054933</t>
  </si>
  <si>
    <t>55</t>
  </si>
  <si>
    <t>9-05</t>
  </si>
  <si>
    <t>D+M - doplnění chráničky na kabelu CETIN PE 110 půlená</t>
  </si>
  <si>
    <t>936563647</t>
  </si>
  <si>
    <t>56</t>
  </si>
  <si>
    <t>9-06</t>
  </si>
  <si>
    <t>D+M - rezervní chránička CETIN PE 110</t>
  </si>
  <si>
    <t>-1704708453</t>
  </si>
  <si>
    <t>104</t>
  </si>
  <si>
    <t>57</t>
  </si>
  <si>
    <t>914111111</t>
  </si>
  <si>
    <t>Montáž svislé dopravní značky do velikosti 1 m2 objímkami na sloupek nebo konzolu</t>
  </si>
  <si>
    <t>1514664404</t>
  </si>
  <si>
    <t xml:space="preserve">"nové"  5+2</t>
  </si>
  <si>
    <t>58</t>
  </si>
  <si>
    <t>40445555.1</t>
  </si>
  <si>
    <t xml:space="preserve">značka dopravní svislá retroreflexní fólie tř 1 Al </t>
  </si>
  <si>
    <t>1547924563</t>
  </si>
  <si>
    <t>61</t>
  </si>
  <si>
    <t>914511111</t>
  </si>
  <si>
    <t>Montáž sloupku dopravních značek délky do 3,5 m s betonovým základem</t>
  </si>
  <si>
    <t>-1185478357</t>
  </si>
  <si>
    <t>4+1</t>
  </si>
  <si>
    <t>62</t>
  </si>
  <si>
    <t>40445230</t>
  </si>
  <si>
    <t>sloupek pro dopravní značku Zn D 70mm v 3,5m</t>
  </si>
  <si>
    <t>1898858279</t>
  </si>
  <si>
    <t>63</t>
  </si>
  <si>
    <t>915121122</t>
  </si>
  <si>
    <t>Vodorovné dopravní značení vodící čáry přerušované š 250 mm retroreflexní bílá barva</t>
  </si>
  <si>
    <t>1618199105</t>
  </si>
  <si>
    <t xml:space="preserve">"V2b - V1"  30</t>
  </si>
  <si>
    <t>64</t>
  </si>
  <si>
    <t>915131112</t>
  </si>
  <si>
    <t>Vodorovné dopravní značení přechody pro chodce, šipky, symboly retroreflexní bílá barva</t>
  </si>
  <si>
    <t>2028369298</t>
  </si>
  <si>
    <t xml:space="preserve">"V13-V1"  2</t>
  </si>
  <si>
    <t xml:space="preserve">"V13-V2"  3</t>
  </si>
  <si>
    <t xml:space="preserve">"V15+text - V2"  (2*5/2+3*2)*1</t>
  </si>
  <si>
    <t>65</t>
  </si>
  <si>
    <t>915611111</t>
  </si>
  <si>
    <t>Předznačení vodorovného liniového značení</t>
  </si>
  <si>
    <t>-1804319117</t>
  </si>
  <si>
    <t>66</t>
  </si>
  <si>
    <t>915621111</t>
  </si>
  <si>
    <t>Předznačení vodorovného plošného značení</t>
  </si>
  <si>
    <t>532974896</t>
  </si>
  <si>
    <t>72</t>
  </si>
  <si>
    <t>916241113</t>
  </si>
  <si>
    <t>Osazení obrubníku kamenného ležatého s boční opěrou do lože z betonu prostého</t>
  </si>
  <si>
    <t>-393059056</t>
  </si>
  <si>
    <t xml:space="preserve">"V1"  196,7+6,8+40,3+89+15,1</t>
  </si>
  <si>
    <t xml:space="preserve">"V2"  65,4+12,1</t>
  </si>
  <si>
    <t>73</t>
  </si>
  <si>
    <t>58380003</t>
  </si>
  <si>
    <t xml:space="preserve">obrubník kamenný žulový  250x200mm</t>
  </si>
  <si>
    <t>1115754739</t>
  </si>
  <si>
    <t>(196,7+65,4+6,8+89)*1,01</t>
  </si>
  <si>
    <t>74</t>
  </si>
  <si>
    <t>58380003.1</t>
  </si>
  <si>
    <t>obrubník kamenný žulový 250x200mm-zkosený</t>
  </si>
  <si>
    <t>224179135</t>
  </si>
  <si>
    <t>(40,3+12,1+15,1)*1,01</t>
  </si>
  <si>
    <t>75</t>
  </si>
  <si>
    <t>916331112</t>
  </si>
  <si>
    <t>Osazení zahradního obrubníku betonového do lože z betonu s boční opěrou</t>
  </si>
  <si>
    <t>-746156196</t>
  </si>
  <si>
    <t xml:space="preserve">"V1"  26,7+13,8+90</t>
  </si>
  <si>
    <t xml:space="preserve">"V2"  30,2</t>
  </si>
  <si>
    <t>76</t>
  </si>
  <si>
    <t>59217012</t>
  </si>
  <si>
    <t>obrubník betonový zahradní 500x80x250mm</t>
  </si>
  <si>
    <t>-1062240716</t>
  </si>
  <si>
    <t>160,7*1,01</t>
  </si>
  <si>
    <t>77</t>
  </si>
  <si>
    <t>916991121</t>
  </si>
  <si>
    <t>Lože pod obrubníky, krajníky nebo obruby z dlažebních kostek z betonu prostého</t>
  </si>
  <si>
    <t>-1119855731</t>
  </si>
  <si>
    <t>(425,4)*0,4*0,05</t>
  </si>
  <si>
    <t>160,7*0,2*0,05</t>
  </si>
  <si>
    <t>78</t>
  </si>
  <si>
    <t>919124121</t>
  </si>
  <si>
    <t>Ošetření spáry asfaltovou zálivkou, zatmelení a zadrcení</t>
  </si>
  <si>
    <t>-177867567</t>
  </si>
  <si>
    <t>"V1" 7,7</t>
  </si>
  <si>
    <t>"V2" 5</t>
  </si>
  <si>
    <t>79</t>
  </si>
  <si>
    <t>919735112</t>
  </si>
  <si>
    <t>Řezání stávajícího živičného krytu hl do 100 mm</t>
  </si>
  <si>
    <t>-1165761402</t>
  </si>
  <si>
    <t>83</t>
  </si>
  <si>
    <t>966006132</t>
  </si>
  <si>
    <t>Odstranění značek dopravních nebo orientačních se sloupky s betonovými patkami</t>
  </si>
  <si>
    <t>1747572588</t>
  </si>
  <si>
    <t>84</t>
  </si>
  <si>
    <t>966006211</t>
  </si>
  <si>
    <t>Odstranění svislých dopravních značek ze sloupů, sloupků nebo konzol</t>
  </si>
  <si>
    <t>151451050</t>
  </si>
  <si>
    <t>997</t>
  </si>
  <si>
    <t>Přesun sutě</t>
  </si>
  <si>
    <t>85</t>
  </si>
  <si>
    <t>997221551</t>
  </si>
  <si>
    <t>Vodorovná doprava suti ze sypkých materiálů do 1 km</t>
  </si>
  <si>
    <t>256938881</t>
  </si>
  <si>
    <t>405,565+2,86</t>
  </si>
  <si>
    <t>291,2</t>
  </si>
  <si>
    <t>86</t>
  </si>
  <si>
    <t>997221559</t>
  </si>
  <si>
    <t>Příplatek ZKD 1 km u vodorovné dopravy suti ze sypkých materiálů</t>
  </si>
  <si>
    <t>932501991</t>
  </si>
  <si>
    <t>699,625*14</t>
  </si>
  <si>
    <t>87</t>
  </si>
  <si>
    <t>997221561</t>
  </si>
  <si>
    <t>Vodorovná doprava suti z kusových materiálů do 1 km</t>
  </si>
  <si>
    <t>831501992</t>
  </si>
  <si>
    <t>32,513+1,918+83,438+106,43+2+0,254</t>
  </si>
  <si>
    <t>88</t>
  </si>
  <si>
    <t>997221569</t>
  </si>
  <si>
    <t>Příplatek ZKD 1 km u vodorovné dopravy suti z kusových materiálů</t>
  </si>
  <si>
    <t>351630482</t>
  </si>
  <si>
    <t>226,553*14</t>
  </si>
  <si>
    <t>89</t>
  </si>
  <si>
    <t>997221611</t>
  </si>
  <si>
    <t>Nakládání suti na dopravní prostředky pro vodorovnou dopravu</t>
  </si>
  <si>
    <t>420808044</t>
  </si>
  <si>
    <t>90</t>
  </si>
  <si>
    <t>997221815</t>
  </si>
  <si>
    <t>Poplatek za uložení na skládce (skládkovné) stavebního odpadu betonového kód odpadu 170 101</t>
  </si>
  <si>
    <t>745710506</t>
  </si>
  <si>
    <t>32,513+1,918+83,438+106,43+2</t>
  </si>
  <si>
    <t>92</t>
  </si>
  <si>
    <t>997221845</t>
  </si>
  <si>
    <t>Poplatek za uložení na skládce (skládkovné) odpadu asfaltového bez dehtu kód odpadu 170 302</t>
  </si>
  <si>
    <t>482620261</t>
  </si>
  <si>
    <t>93</t>
  </si>
  <si>
    <t>997221855</t>
  </si>
  <si>
    <t>Poplatek za uložení na skládce (skládkovné) zeminy a kameniva kód odpadu 170 504</t>
  </si>
  <si>
    <t>-2087168295</t>
  </si>
  <si>
    <t>405,565+2,86+0,254</t>
  </si>
  <si>
    <t>998</t>
  </si>
  <si>
    <t>Přesun hmot</t>
  </si>
  <si>
    <t>94</t>
  </si>
  <si>
    <t>998225111</t>
  </si>
  <si>
    <t>Přesun hmot pro pozemní komunikace s krytem z kamene, monolitickým betonovým nebo živičným</t>
  </si>
  <si>
    <t>-1015668911</t>
  </si>
  <si>
    <t>2 - veřejné osvětlení - 2. etapa</t>
  </si>
  <si>
    <t>M - Práce a dodávky M</t>
  </si>
  <si>
    <t xml:space="preserve">    21-M - Elektromontáže</t>
  </si>
  <si>
    <t>Práce a dodávky M</t>
  </si>
  <si>
    <t>21-M</t>
  </si>
  <si>
    <t>Elektromontáže</t>
  </si>
  <si>
    <t>021-01</t>
  </si>
  <si>
    <t xml:space="preserve">Veřejné osvětlení </t>
  </si>
  <si>
    <t>soub</t>
  </si>
  <si>
    <t>1523489775</t>
  </si>
  <si>
    <t>3 - vodovod řad A</t>
  </si>
  <si>
    <t xml:space="preserve">    8 - Trubní vedení</t>
  </si>
  <si>
    <t>Trubní vedení</t>
  </si>
  <si>
    <t>08-01</t>
  </si>
  <si>
    <t>Vodovodní řad A</t>
  </si>
  <si>
    <t>1624335314</t>
  </si>
  <si>
    <t>4 - kanalizace stoka A</t>
  </si>
  <si>
    <t>08-02</t>
  </si>
  <si>
    <t>Kanalizační stoka A</t>
  </si>
  <si>
    <t>-1412125669</t>
  </si>
  <si>
    <t xml:space="preserve">5 - VRN </t>
  </si>
  <si>
    <t>VRN - Vedlejší rozpočtové náklady</t>
  </si>
  <si>
    <t xml:space="preserve">    VRN1 - VRN</t>
  </si>
  <si>
    <t>VRN</t>
  </si>
  <si>
    <t>Vedlejší rozpočtové náklady</t>
  </si>
  <si>
    <t>VRN1</t>
  </si>
  <si>
    <t>012103000</t>
  </si>
  <si>
    <t>Geodetické práce před výstavbou</t>
  </si>
  <si>
    <t>kpl</t>
  </si>
  <si>
    <t>1024</t>
  </si>
  <si>
    <t>-1241490612</t>
  </si>
  <si>
    <t>012303000</t>
  </si>
  <si>
    <t>Geodetické práce po výstavbě</t>
  </si>
  <si>
    <t>-1213044793</t>
  </si>
  <si>
    <t>030001000</t>
  </si>
  <si>
    <t>Zařízení staveniště</t>
  </si>
  <si>
    <t>%</t>
  </si>
  <si>
    <t>-724601127</t>
  </si>
  <si>
    <t>070001000</t>
  </si>
  <si>
    <t>Provozní vlivy</t>
  </si>
  <si>
    <t>1680499630</t>
  </si>
  <si>
    <t>070001001</t>
  </si>
  <si>
    <t>Místní poplatky - vytyčení sítí</t>
  </si>
  <si>
    <t>-1420554454</t>
  </si>
  <si>
    <t>DIO - dopravněinženýrské opatření</t>
  </si>
  <si>
    <t>-1967293306</t>
  </si>
  <si>
    <t>7</t>
  </si>
  <si>
    <t xml:space="preserve">PD -  skutečného provedení</t>
  </si>
  <si>
    <t>-559074870</t>
  </si>
  <si>
    <t>08-03</t>
  </si>
  <si>
    <t>Statické zkoušy na konstrukčních vrstvách</t>
  </si>
  <si>
    <t>-32389134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</si>
</sst>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9-201-2019-1-3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 xml:space="preserve">Oprava MK ul. Stradinská Kostelec nad Orlicí,  Větev  V1,2 - 2. etapa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Kostelec nad Orlicí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1.9.2019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Kostelec nad Orlicí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66" t="str">
        <f>IF(E20="","",E20)</f>
        <v>Hauckovi spol.s.r.o.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4"/>
      <c r="AQ52" s="85" t="s">
        <v>55</v>
      </c>
      <c r="AR52" s="41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ROUND(SUM(AS55:AS59),2)</f>
        <v>0</v>
      </c>
      <c r="AT54" s="100">
        <f>ROUND(SUM(AV54:AW54),2)</f>
        <v>0</v>
      </c>
      <c r="AU54" s="101">
        <f>ROUND(SUM(AU55:AU59),5)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0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</v>
      </c>
    </row>
    <row r="55" s="5" customFormat="1" ht="16.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'1 - stavební čát - 2. etapa'!J30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0</v>
      </c>
      <c r="AU55" s="115">
        <f>'1 - stavební čát - 2. etapa'!P86</f>
        <v>0</v>
      </c>
      <c r="AV55" s="114">
        <f>'1 - stavební čát - 2. etapa'!J33</f>
        <v>0</v>
      </c>
      <c r="AW55" s="114">
        <f>'1 - stavební čát - 2. etapa'!J34</f>
        <v>0</v>
      </c>
      <c r="AX55" s="114">
        <f>'1 - stavební čát - 2. etapa'!J35</f>
        <v>0</v>
      </c>
      <c r="AY55" s="114">
        <f>'1 - stavební čát - 2. etapa'!J36</f>
        <v>0</v>
      </c>
      <c r="AZ55" s="114">
        <f>'1 - stavební čát - 2. etapa'!F33</f>
        <v>0</v>
      </c>
      <c r="BA55" s="114">
        <f>'1 - stavební čát - 2. etapa'!F34</f>
        <v>0</v>
      </c>
      <c r="BB55" s="114">
        <f>'1 - stavební čát - 2. etapa'!F35</f>
        <v>0</v>
      </c>
      <c r="BC55" s="114">
        <f>'1 - stavební čát - 2. etapa'!F36</f>
        <v>0</v>
      </c>
      <c r="BD55" s="116">
        <f>'1 - stavební čát - 2. etapa'!F37</f>
        <v>0</v>
      </c>
      <c r="BT55" s="117" t="s">
        <v>75</v>
      </c>
      <c r="BV55" s="117" t="s">
        <v>72</v>
      </c>
      <c r="BW55" s="117" t="s">
        <v>78</v>
      </c>
      <c r="BX55" s="117" t="s">
        <v>5</v>
      </c>
      <c r="CL55" s="117" t="s">
        <v>1</v>
      </c>
      <c r="CM55" s="117" t="s">
        <v>79</v>
      </c>
    </row>
    <row r="56" s="5" customFormat="1" ht="16.5" customHeight="1">
      <c r="A56" s="105" t="s">
        <v>74</v>
      </c>
      <c r="B56" s="106"/>
      <c r="C56" s="107"/>
      <c r="D56" s="108" t="s">
        <v>79</v>
      </c>
      <c r="E56" s="108"/>
      <c r="F56" s="108"/>
      <c r="G56" s="108"/>
      <c r="H56" s="108"/>
      <c r="I56" s="109"/>
      <c r="J56" s="108" t="s">
        <v>80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'2 - veřejné osvětlení - 2...'!J30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0</v>
      </c>
      <c r="AU56" s="115">
        <f>'2 - veřejné osvětlení - 2...'!P81</f>
        <v>0</v>
      </c>
      <c r="AV56" s="114">
        <f>'2 - veřejné osvětlení - 2...'!J33</f>
        <v>0</v>
      </c>
      <c r="AW56" s="114">
        <f>'2 - veřejné osvětlení - 2...'!J34</f>
        <v>0</v>
      </c>
      <c r="AX56" s="114">
        <f>'2 - veřejné osvětlení - 2...'!J35</f>
        <v>0</v>
      </c>
      <c r="AY56" s="114">
        <f>'2 - veřejné osvětlení - 2...'!J36</f>
        <v>0</v>
      </c>
      <c r="AZ56" s="114">
        <f>'2 - veřejné osvětlení - 2...'!F33</f>
        <v>0</v>
      </c>
      <c r="BA56" s="114">
        <f>'2 - veřejné osvětlení - 2...'!F34</f>
        <v>0</v>
      </c>
      <c r="BB56" s="114">
        <f>'2 - veřejné osvětlení - 2...'!F35</f>
        <v>0</v>
      </c>
      <c r="BC56" s="114">
        <f>'2 - veřejné osvětlení - 2...'!F36</f>
        <v>0</v>
      </c>
      <c r="BD56" s="116">
        <f>'2 - veřejné osvětlení - 2...'!F37</f>
        <v>0</v>
      </c>
      <c r="BT56" s="117" t="s">
        <v>75</v>
      </c>
      <c r="BV56" s="117" t="s">
        <v>72</v>
      </c>
      <c r="BW56" s="117" t="s">
        <v>81</v>
      </c>
      <c r="BX56" s="117" t="s">
        <v>5</v>
      </c>
      <c r="CL56" s="117" t="s">
        <v>1</v>
      </c>
      <c r="CM56" s="117" t="s">
        <v>79</v>
      </c>
    </row>
    <row r="57" s="5" customFormat="1" ht="16.5" customHeight="1">
      <c r="A57" s="105" t="s">
        <v>74</v>
      </c>
      <c r="B57" s="106"/>
      <c r="C57" s="107"/>
      <c r="D57" s="108" t="s">
        <v>82</v>
      </c>
      <c r="E57" s="108"/>
      <c r="F57" s="108"/>
      <c r="G57" s="108"/>
      <c r="H57" s="108"/>
      <c r="I57" s="109"/>
      <c r="J57" s="108" t="s">
        <v>83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'3 - vodovod řad A'!J30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77</v>
      </c>
      <c r="AR57" s="112"/>
      <c r="AS57" s="113">
        <v>0</v>
      </c>
      <c r="AT57" s="114">
        <f>ROUND(SUM(AV57:AW57),2)</f>
        <v>0</v>
      </c>
      <c r="AU57" s="115">
        <f>'3 - vodovod řad A'!P81</f>
        <v>0</v>
      </c>
      <c r="AV57" s="114">
        <f>'3 - vodovod řad A'!J33</f>
        <v>0</v>
      </c>
      <c r="AW57" s="114">
        <f>'3 - vodovod řad A'!J34</f>
        <v>0</v>
      </c>
      <c r="AX57" s="114">
        <f>'3 - vodovod řad A'!J35</f>
        <v>0</v>
      </c>
      <c r="AY57" s="114">
        <f>'3 - vodovod řad A'!J36</f>
        <v>0</v>
      </c>
      <c r="AZ57" s="114">
        <f>'3 - vodovod řad A'!F33</f>
        <v>0</v>
      </c>
      <c r="BA57" s="114">
        <f>'3 - vodovod řad A'!F34</f>
        <v>0</v>
      </c>
      <c r="BB57" s="114">
        <f>'3 - vodovod řad A'!F35</f>
        <v>0</v>
      </c>
      <c r="BC57" s="114">
        <f>'3 - vodovod řad A'!F36</f>
        <v>0</v>
      </c>
      <c r="BD57" s="116">
        <f>'3 - vodovod řad A'!F37</f>
        <v>0</v>
      </c>
      <c r="BT57" s="117" t="s">
        <v>75</v>
      </c>
      <c r="BV57" s="117" t="s">
        <v>72</v>
      </c>
      <c r="BW57" s="117" t="s">
        <v>84</v>
      </c>
      <c r="BX57" s="117" t="s">
        <v>5</v>
      </c>
      <c r="CL57" s="117" t="s">
        <v>1</v>
      </c>
      <c r="CM57" s="117" t="s">
        <v>79</v>
      </c>
    </row>
    <row r="58" s="5" customFormat="1" ht="16.5" customHeight="1">
      <c r="A58" s="105" t="s">
        <v>74</v>
      </c>
      <c r="B58" s="106"/>
      <c r="C58" s="107"/>
      <c r="D58" s="108" t="s">
        <v>85</v>
      </c>
      <c r="E58" s="108"/>
      <c r="F58" s="108"/>
      <c r="G58" s="108"/>
      <c r="H58" s="108"/>
      <c r="I58" s="109"/>
      <c r="J58" s="108" t="s">
        <v>86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'4 - kanalizace stoka A'!J30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77</v>
      </c>
      <c r="AR58" s="112"/>
      <c r="AS58" s="113">
        <v>0</v>
      </c>
      <c r="AT58" s="114">
        <f>ROUND(SUM(AV58:AW58),2)</f>
        <v>0</v>
      </c>
      <c r="AU58" s="115">
        <f>'4 - kanalizace stoka A'!P81</f>
        <v>0</v>
      </c>
      <c r="AV58" s="114">
        <f>'4 - kanalizace stoka A'!J33</f>
        <v>0</v>
      </c>
      <c r="AW58" s="114">
        <f>'4 - kanalizace stoka A'!J34</f>
        <v>0</v>
      </c>
      <c r="AX58" s="114">
        <f>'4 - kanalizace stoka A'!J35</f>
        <v>0</v>
      </c>
      <c r="AY58" s="114">
        <f>'4 - kanalizace stoka A'!J36</f>
        <v>0</v>
      </c>
      <c r="AZ58" s="114">
        <f>'4 - kanalizace stoka A'!F33</f>
        <v>0</v>
      </c>
      <c r="BA58" s="114">
        <f>'4 - kanalizace stoka A'!F34</f>
        <v>0</v>
      </c>
      <c r="BB58" s="114">
        <f>'4 - kanalizace stoka A'!F35</f>
        <v>0</v>
      </c>
      <c r="BC58" s="114">
        <f>'4 - kanalizace stoka A'!F36</f>
        <v>0</v>
      </c>
      <c r="BD58" s="116">
        <f>'4 - kanalizace stoka A'!F37</f>
        <v>0</v>
      </c>
      <c r="BT58" s="117" t="s">
        <v>75</v>
      </c>
      <c r="BV58" s="117" t="s">
        <v>72</v>
      </c>
      <c r="BW58" s="117" t="s">
        <v>87</v>
      </c>
      <c r="BX58" s="117" t="s">
        <v>5</v>
      </c>
      <c r="CL58" s="117" t="s">
        <v>1</v>
      </c>
      <c r="CM58" s="117" t="s">
        <v>79</v>
      </c>
    </row>
    <row r="59" s="5" customFormat="1" ht="16.5" customHeight="1">
      <c r="A59" s="105" t="s">
        <v>74</v>
      </c>
      <c r="B59" s="106"/>
      <c r="C59" s="107"/>
      <c r="D59" s="108" t="s">
        <v>88</v>
      </c>
      <c r="E59" s="108"/>
      <c r="F59" s="108"/>
      <c r="G59" s="108"/>
      <c r="H59" s="108"/>
      <c r="I59" s="109"/>
      <c r="J59" s="108" t="s">
        <v>89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'5 - VRN 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77</v>
      </c>
      <c r="AR59" s="112"/>
      <c r="AS59" s="118">
        <v>0</v>
      </c>
      <c r="AT59" s="119">
        <f>ROUND(SUM(AV59:AW59),2)</f>
        <v>0</v>
      </c>
      <c r="AU59" s="120">
        <f>'5 - VRN '!P81</f>
        <v>0</v>
      </c>
      <c r="AV59" s="119">
        <f>'5 - VRN '!J33</f>
        <v>0</v>
      </c>
      <c r="AW59" s="119">
        <f>'5 - VRN '!J34</f>
        <v>0</v>
      </c>
      <c r="AX59" s="119">
        <f>'5 - VRN '!J35</f>
        <v>0</v>
      </c>
      <c r="AY59" s="119">
        <f>'5 - VRN '!J36</f>
        <v>0</v>
      </c>
      <c r="AZ59" s="119">
        <f>'5 - VRN '!F33</f>
        <v>0</v>
      </c>
      <c r="BA59" s="119">
        <f>'5 - VRN '!F34</f>
        <v>0</v>
      </c>
      <c r="BB59" s="119">
        <f>'5 - VRN '!F35</f>
        <v>0</v>
      </c>
      <c r="BC59" s="119">
        <f>'5 - VRN '!F36</f>
        <v>0</v>
      </c>
      <c r="BD59" s="121">
        <f>'5 - VRN '!F37</f>
        <v>0</v>
      </c>
      <c r="BT59" s="117" t="s">
        <v>75</v>
      </c>
      <c r="BV59" s="117" t="s">
        <v>72</v>
      </c>
      <c r="BW59" s="117" t="s">
        <v>90</v>
      </c>
      <c r="BX59" s="117" t="s">
        <v>5</v>
      </c>
      <c r="CL59" s="117" t="s">
        <v>1</v>
      </c>
      <c r="CM59" s="117" t="s">
        <v>79</v>
      </c>
    </row>
    <row r="60" s="1" customFormat="1" ht="30" customHeight="1"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41"/>
    </row>
  </sheetData>
  <sheetProtection sheet="1" formatColumns="0" formatRows="0" objects="1" scenarios="1" spinCount="100000" saltValue="gfpHzpnzIdxc2ciB7/XkD/A+ZxmF/Jv112F70z9cba89dJ891KYHiWq5d8dPRTC8zGaP/1CWZLojlYIV8+tLSw==" hashValue="0ubcxAU/cBCJlG7QkCq0Wl5NpKexoP0D0tNt8RoyJ+TUp6mOGiOIFO0BNTjsxube3afwd7TZY8hRSHOXypplwQ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1 - stavební čát - 2. etapa'!C2" display="/"/>
    <hyperlink ref="A56" location="'2 - veřejné osvětlení - 2...'!C2" display="/"/>
    <hyperlink ref="A57" location="'3 - vodovod řad A'!C2" display="/"/>
    <hyperlink ref="A58" location="'4 - kanalizace stoka A'!C2" display="/"/>
    <hyperlink ref="A59" location="'5 - VRN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91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Oprava MK ul. Stradinská Kostelec nad Orlicí,  Větev  V1,2 - 2. etapa</v>
      </c>
      <c r="F7" s="127"/>
      <c r="G7" s="127"/>
      <c r="H7" s="127"/>
      <c r="L7" s="18"/>
    </row>
    <row r="8" s="1" customFormat="1" ht="12" customHeight="1">
      <c r="B8" s="41"/>
      <c r="D8" s="127" t="s">
        <v>92</v>
      </c>
      <c r="I8" s="129"/>
      <c r="L8" s="41"/>
    </row>
    <row r="9" s="1" customFormat="1" ht="36.96" customHeight="1">
      <c r="B9" s="41"/>
      <c r="E9" s="130" t="s">
        <v>93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1.9.2019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33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34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36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38</v>
      </c>
      <c r="I32" s="140" t="s">
        <v>37</v>
      </c>
      <c r="J32" s="139" t="s">
        <v>39</v>
      </c>
      <c r="L32" s="41"/>
    </row>
    <row r="33" s="1" customFormat="1" ht="14.4" customHeight="1">
      <c r="B33" s="41"/>
      <c r="D33" s="127" t="s">
        <v>40</v>
      </c>
      <c r="E33" s="127" t="s">
        <v>41</v>
      </c>
      <c r="F33" s="141">
        <f>ROUND((SUM(BE86:BE323)),  2)</f>
        <v>0</v>
      </c>
      <c r="I33" s="142">
        <v>0.20999999999999999</v>
      </c>
      <c r="J33" s="141">
        <f>ROUND(((SUM(BE86:BE323))*I33),  2)</f>
        <v>0</v>
      </c>
      <c r="L33" s="41"/>
    </row>
    <row r="34" s="1" customFormat="1" ht="14.4" customHeight="1">
      <c r="B34" s="41"/>
      <c r="E34" s="127" t="s">
        <v>42</v>
      </c>
      <c r="F34" s="141">
        <f>ROUND((SUM(BF86:BF323)),  2)</f>
        <v>0</v>
      </c>
      <c r="I34" s="142">
        <v>0.14999999999999999</v>
      </c>
      <c r="J34" s="141">
        <f>ROUND(((SUM(BF86:BF323))*I34),  2)</f>
        <v>0</v>
      </c>
      <c r="L34" s="41"/>
    </row>
    <row r="35" hidden="1" s="1" customFormat="1" ht="14.4" customHeight="1">
      <c r="B35" s="41"/>
      <c r="E35" s="127" t="s">
        <v>43</v>
      </c>
      <c r="F35" s="141">
        <f>ROUND((SUM(BG86:BG323)),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44</v>
      </c>
      <c r="F36" s="141">
        <f>ROUND((SUM(BH86:BH323)),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45</v>
      </c>
      <c r="F37" s="141">
        <f>ROUND((SUM(BI86:BI323)),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 xml:space="preserve">Oprava MK ul. Stradinská Kostelec nad Orlicí,  Větev  V1,2 - 2.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1 - stavební čát - 2. etapa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Kostelec nad Orlicí</v>
      </c>
      <c r="G52" s="37"/>
      <c r="H52" s="37"/>
      <c r="I52" s="131" t="s">
        <v>22</v>
      </c>
      <c r="J52" s="65" t="str">
        <f>IF(J12="","",J12)</f>
        <v>1.9.2019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Město Kostelec nad Orlicí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33</v>
      </c>
      <c r="J55" s="34" t="str">
        <f>E24</f>
        <v>Hauckovi spol.s.r.o.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97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98</v>
      </c>
    </row>
    <row r="60" s="7" customFormat="1" ht="24.96" customHeight="1">
      <c r="B60" s="163"/>
      <c r="C60" s="164"/>
      <c r="D60" s="165" t="s">
        <v>99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100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101</v>
      </c>
      <c r="E62" s="173"/>
      <c r="F62" s="173"/>
      <c r="G62" s="173"/>
      <c r="H62" s="173"/>
      <c r="I62" s="174"/>
      <c r="J62" s="175">
        <f>J169</f>
        <v>0</v>
      </c>
      <c r="K62" s="171"/>
      <c r="L62" s="176"/>
    </row>
    <row r="63" s="8" customFormat="1" ht="19.92" customHeight="1">
      <c r="B63" s="170"/>
      <c r="C63" s="171"/>
      <c r="D63" s="172" t="s">
        <v>102</v>
      </c>
      <c r="E63" s="173"/>
      <c r="F63" s="173"/>
      <c r="G63" s="173"/>
      <c r="H63" s="173"/>
      <c r="I63" s="174"/>
      <c r="J63" s="175">
        <f>J177</f>
        <v>0</v>
      </c>
      <c r="K63" s="171"/>
      <c r="L63" s="176"/>
    </row>
    <row r="64" s="8" customFormat="1" ht="19.92" customHeight="1">
      <c r="B64" s="170"/>
      <c r="C64" s="171"/>
      <c r="D64" s="172" t="s">
        <v>103</v>
      </c>
      <c r="E64" s="173"/>
      <c r="F64" s="173"/>
      <c r="G64" s="173"/>
      <c r="H64" s="173"/>
      <c r="I64" s="174"/>
      <c r="J64" s="175">
        <f>J245</f>
        <v>0</v>
      </c>
      <c r="K64" s="171"/>
      <c r="L64" s="176"/>
    </row>
    <row r="65" s="8" customFormat="1" ht="19.92" customHeight="1">
      <c r="B65" s="170"/>
      <c r="C65" s="171"/>
      <c r="D65" s="172" t="s">
        <v>104</v>
      </c>
      <c r="E65" s="173"/>
      <c r="F65" s="173"/>
      <c r="G65" s="173"/>
      <c r="H65" s="173"/>
      <c r="I65" s="174"/>
      <c r="J65" s="175">
        <f>J300</f>
        <v>0</v>
      </c>
      <c r="K65" s="171"/>
      <c r="L65" s="176"/>
    </row>
    <row r="66" s="8" customFormat="1" ht="19.92" customHeight="1">
      <c r="B66" s="170"/>
      <c r="C66" s="171"/>
      <c r="D66" s="172" t="s">
        <v>105</v>
      </c>
      <c r="E66" s="173"/>
      <c r="F66" s="173"/>
      <c r="G66" s="173"/>
      <c r="H66" s="173"/>
      <c r="I66" s="174"/>
      <c r="J66" s="175">
        <f>J322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106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 xml:space="preserve">Oprava MK ul. Stradinská Kostelec nad Orlicí,  Větev  V1,2 - 2. etapa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92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1 - stavební čát - 2. etapa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20</v>
      </c>
      <c r="D80" s="37"/>
      <c r="E80" s="37"/>
      <c r="F80" s="25" t="str">
        <f>F12</f>
        <v>Kostelec nad Orlicí</v>
      </c>
      <c r="G80" s="37"/>
      <c r="H80" s="37"/>
      <c r="I80" s="131" t="s">
        <v>22</v>
      </c>
      <c r="J80" s="65" t="str">
        <f>IF(J12="","",J12)</f>
        <v>1.9.2019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24</v>
      </c>
      <c r="D82" s="37"/>
      <c r="E82" s="37"/>
      <c r="F82" s="25" t="str">
        <f>E15</f>
        <v>Město Kostelec nad Orlicí</v>
      </c>
      <c r="G82" s="37"/>
      <c r="H82" s="37"/>
      <c r="I82" s="131" t="s">
        <v>30</v>
      </c>
      <c r="J82" s="34" t="str">
        <f>E21</f>
        <v xml:space="preserve"> </v>
      </c>
      <c r="K82" s="37"/>
      <c r="L82" s="41"/>
    </row>
    <row r="83" s="1" customFormat="1" ht="13.65" customHeight="1">
      <c r="B83" s="36"/>
      <c r="C83" s="30" t="s">
        <v>28</v>
      </c>
      <c r="D83" s="37"/>
      <c r="E83" s="37"/>
      <c r="F83" s="25" t="str">
        <f>IF(E18="","",E18)</f>
        <v>Vyplň údaj</v>
      </c>
      <c r="G83" s="37"/>
      <c r="H83" s="37"/>
      <c r="I83" s="131" t="s">
        <v>33</v>
      </c>
      <c r="J83" s="34" t="str">
        <f>E24</f>
        <v>Hauckovi spol.s.r.o.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107</v>
      </c>
      <c r="D85" s="179" t="s">
        <v>55</v>
      </c>
      <c r="E85" s="179" t="s">
        <v>51</v>
      </c>
      <c r="F85" s="179" t="s">
        <v>52</v>
      </c>
      <c r="G85" s="179" t="s">
        <v>108</v>
      </c>
      <c r="H85" s="179" t="s">
        <v>109</v>
      </c>
      <c r="I85" s="180" t="s">
        <v>110</v>
      </c>
      <c r="J85" s="179" t="s">
        <v>96</v>
      </c>
      <c r="K85" s="181" t="s">
        <v>111</v>
      </c>
      <c r="L85" s="182"/>
      <c r="M85" s="86" t="s">
        <v>1</v>
      </c>
      <c r="N85" s="87" t="s">
        <v>40</v>
      </c>
      <c r="O85" s="87" t="s">
        <v>112</v>
      </c>
      <c r="P85" s="87" t="s">
        <v>113</v>
      </c>
      <c r="Q85" s="87" t="s">
        <v>114</v>
      </c>
      <c r="R85" s="87" t="s">
        <v>115</v>
      </c>
      <c r="S85" s="87" t="s">
        <v>116</v>
      </c>
      <c r="T85" s="88" t="s">
        <v>117</v>
      </c>
    </row>
    <row r="86" s="1" customFormat="1" ht="22.8" customHeight="1">
      <c r="B86" s="36"/>
      <c r="C86" s="93" t="s">
        <v>118</v>
      </c>
      <c r="D86" s="37"/>
      <c r="E86" s="37"/>
      <c r="F86" s="37"/>
      <c r="G86" s="37"/>
      <c r="H86" s="37"/>
      <c r="I86" s="129"/>
      <c r="J86" s="183">
        <f>BK86</f>
        <v>0</v>
      </c>
      <c r="K86" s="37"/>
      <c r="L86" s="41"/>
      <c r="M86" s="89"/>
      <c r="N86" s="90"/>
      <c r="O86" s="90"/>
      <c r="P86" s="184">
        <f>P87</f>
        <v>0</v>
      </c>
      <c r="Q86" s="90"/>
      <c r="R86" s="184">
        <f>R87</f>
        <v>330.9113926</v>
      </c>
      <c r="S86" s="90"/>
      <c r="T86" s="185">
        <f>T87</f>
        <v>926.17650000000003</v>
      </c>
      <c r="AT86" s="15" t="s">
        <v>69</v>
      </c>
      <c r="AU86" s="15" t="s">
        <v>98</v>
      </c>
      <c r="BK86" s="186">
        <f>BK87</f>
        <v>0</v>
      </c>
    </row>
    <row r="87" s="10" customFormat="1" ht="25.92" customHeight="1">
      <c r="B87" s="187"/>
      <c r="C87" s="188"/>
      <c r="D87" s="189" t="s">
        <v>69</v>
      </c>
      <c r="E87" s="190" t="s">
        <v>119</v>
      </c>
      <c r="F87" s="190" t="s">
        <v>120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P88+P169+P177+P245+P300+P322</f>
        <v>0</v>
      </c>
      <c r="Q87" s="195"/>
      <c r="R87" s="196">
        <f>R88+R169+R177+R245+R300+R322</f>
        <v>330.9113926</v>
      </c>
      <c r="S87" s="195"/>
      <c r="T87" s="197">
        <f>T88+T169+T177+T245+T300+T322</f>
        <v>926.17650000000003</v>
      </c>
      <c r="AR87" s="198" t="s">
        <v>75</v>
      </c>
      <c r="AT87" s="199" t="s">
        <v>69</v>
      </c>
      <c r="AU87" s="199" t="s">
        <v>70</v>
      </c>
      <c r="AY87" s="198" t="s">
        <v>121</v>
      </c>
      <c r="BK87" s="200">
        <f>BK88+BK169+BK177+BK245+BK300+BK322</f>
        <v>0</v>
      </c>
    </row>
    <row r="88" s="10" customFormat="1" ht="22.8" customHeight="1">
      <c r="B88" s="187"/>
      <c r="C88" s="188"/>
      <c r="D88" s="189" t="s">
        <v>69</v>
      </c>
      <c r="E88" s="201" t="s">
        <v>75</v>
      </c>
      <c r="F88" s="201" t="s">
        <v>122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SUM(P89:P168)</f>
        <v>0</v>
      </c>
      <c r="Q88" s="195"/>
      <c r="R88" s="196">
        <f>SUM(R89:R168)</f>
        <v>0.14048300000000003</v>
      </c>
      <c r="S88" s="195"/>
      <c r="T88" s="197">
        <f>SUM(T89:T168)</f>
        <v>925.92250000000001</v>
      </c>
      <c r="AR88" s="198" t="s">
        <v>75</v>
      </c>
      <c r="AT88" s="199" t="s">
        <v>69</v>
      </c>
      <c r="AU88" s="199" t="s">
        <v>75</v>
      </c>
      <c r="AY88" s="198" t="s">
        <v>121</v>
      </c>
      <c r="BK88" s="200">
        <f>SUM(BK89:BK168)</f>
        <v>0</v>
      </c>
    </row>
    <row r="89" s="1" customFormat="1" ht="16.5" customHeight="1">
      <c r="B89" s="36"/>
      <c r="C89" s="203" t="s">
        <v>79</v>
      </c>
      <c r="D89" s="203" t="s">
        <v>123</v>
      </c>
      <c r="E89" s="204" t="s">
        <v>124</v>
      </c>
      <c r="F89" s="205" t="s">
        <v>125</v>
      </c>
      <c r="G89" s="206" t="s">
        <v>126</v>
      </c>
      <c r="H89" s="207">
        <v>127.5</v>
      </c>
      <c r="I89" s="208"/>
      <c r="J89" s="209">
        <f>ROUND(I89*H89,2)</f>
        <v>0</v>
      </c>
      <c r="K89" s="205" t="s">
        <v>127</v>
      </c>
      <c r="L89" s="41"/>
      <c r="M89" s="210" t="s">
        <v>1</v>
      </c>
      <c r="N89" s="211" t="s">
        <v>41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0.255</v>
      </c>
      <c r="T89" s="213">
        <f>S89*H89</f>
        <v>32.512500000000003</v>
      </c>
      <c r="AR89" s="15" t="s">
        <v>85</v>
      </c>
      <c r="AT89" s="15" t="s">
        <v>123</v>
      </c>
      <c r="AU89" s="15" t="s">
        <v>79</v>
      </c>
      <c r="AY89" s="15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85</v>
      </c>
      <c r="BM89" s="15" t="s">
        <v>128</v>
      </c>
    </row>
    <row r="90" s="11" customFormat="1">
      <c r="B90" s="215"/>
      <c r="C90" s="216"/>
      <c r="D90" s="217" t="s">
        <v>129</v>
      </c>
      <c r="E90" s="218" t="s">
        <v>1</v>
      </c>
      <c r="F90" s="219" t="s">
        <v>130</v>
      </c>
      <c r="G90" s="216"/>
      <c r="H90" s="220">
        <v>127.5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129</v>
      </c>
      <c r="AU90" s="226" t="s">
        <v>79</v>
      </c>
      <c r="AV90" s="11" t="s">
        <v>79</v>
      </c>
      <c r="AW90" s="11" t="s">
        <v>32</v>
      </c>
      <c r="AX90" s="11" t="s">
        <v>70</v>
      </c>
      <c r="AY90" s="226" t="s">
        <v>121</v>
      </c>
    </row>
    <row r="91" s="12" customFormat="1">
      <c r="B91" s="227"/>
      <c r="C91" s="228"/>
      <c r="D91" s="217" t="s">
        <v>129</v>
      </c>
      <c r="E91" s="229" t="s">
        <v>1</v>
      </c>
      <c r="F91" s="230" t="s">
        <v>131</v>
      </c>
      <c r="G91" s="228"/>
      <c r="H91" s="231">
        <v>127.5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AT91" s="237" t="s">
        <v>129</v>
      </c>
      <c r="AU91" s="237" t="s">
        <v>79</v>
      </c>
      <c r="AV91" s="12" t="s">
        <v>85</v>
      </c>
      <c r="AW91" s="12" t="s">
        <v>32</v>
      </c>
      <c r="AX91" s="12" t="s">
        <v>75</v>
      </c>
      <c r="AY91" s="237" t="s">
        <v>121</v>
      </c>
    </row>
    <row r="92" s="1" customFormat="1" ht="16.5" customHeight="1">
      <c r="B92" s="36"/>
      <c r="C92" s="203" t="s">
        <v>82</v>
      </c>
      <c r="D92" s="203" t="s">
        <v>123</v>
      </c>
      <c r="E92" s="204" t="s">
        <v>132</v>
      </c>
      <c r="F92" s="205" t="s">
        <v>133</v>
      </c>
      <c r="G92" s="206" t="s">
        <v>126</v>
      </c>
      <c r="H92" s="207">
        <v>6.5</v>
      </c>
      <c r="I92" s="208"/>
      <c r="J92" s="209">
        <f>ROUND(I92*H92,2)</f>
        <v>0</v>
      </c>
      <c r="K92" s="205" t="s">
        <v>127</v>
      </c>
      <c r="L92" s="41"/>
      <c r="M92" s="210" t="s">
        <v>1</v>
      </c>
      <c r="N92" s="211" t="s">
        <v>41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0.29499999999999998</v>
      </c>
      <c r="T92" s="213">
        <f>S92*H92</f>
        <v>1.9175</v>
      </c>
      <c r="AR92" s="15" t="s">
        <v>85</v>
      </c>
      <c r="AT92" s="15" t="s">
        <v>123</v>
      </c>
      <c r="AU92" s="15" t="s">
        <v>79</v>
      </c>
      <c r="AY92" s="15" t="s">
        <v>121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85</v>
      </c>
      <c r="BM92" s="15" t="s">
        <v>134</v>
      </c>
    </row>
    <row r="93" s="11" customFormat="1">
      <c r="B93" s="215"/>
      <c r="C93" s="216"/>
      <c r="D93" s="217" t="s">
        <v>129</v>
      </c>
      <c r="E93" s="218" t="s">
        <v>1</v>
      </c>
      <c r="F93" s="219" t="s">
        <v>135</v>
      </c>
      <c r="G93" s="216"/>
      <c r="H93" s="220">
        <v>6.5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129</v>
      </c>
      <c r="AU93" s="226" t="s">
        <v>79</v>
      </c>
      <c r="AV93" s="11" t="s">
        <v>79</v>
      </c>
      <c r="AW93" s="11" t="s">
        <v>32</v>
      </c>
      <c r="AX93" s="11" t="s">
        <v>70</v>
      </c>
      <c r="AY93" s="226" t="s">
        <v>121</v>
      </c>
    </row>
    <row r="94" s="12" customFormat="1">
      <c r="B94" s="227"/>
      <c r="C94" s="228"/>
      <c r="D94" s="217" t="s">
        <v>129</v>
      </c>
      <c r="E94" s="229" t="s">
        <v>1</v>
      </c>
      <c r="F94" s="230" t="s">
        <v>131</v>
      </c>
      <c r="G94" s="228"/>
      <c r="H94" s="231">
        <v>6.5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129</v>
      </c>
      <c r="AU94" s="237" t="s">
        <v>79</v>
      </c>
      <c r="AV94" s="12" t="s">
        <v>85</v>
      </c>
      <c r="AW94" s="12" t="s">
        <v>32</v>
      </c>
      <c r="AX94" s="12" t="s">
        <v>75</v>
      </c>
      <c r="AY94" s="237" t="s">
        <v>121</v>
      </c>
    </row>
    <row r="95" s="1" customFormat="1" ht="16.5" customHeight="1">
      <c r="B95" s="36"/>
      <c r="C95" s="203" t="s">
        <v>88</v>
      </c>
      <c r="D95" s="203" t="s">
        <v>123</v>
      </c>
      <c r="E95" s="204" t="s">
        <v>136</v>
      </c>
      <c r="F95" s="205" t="s">
        <v>137</v>
      </c>
      <c r="G95" s="206" t="s">
        <v>126</v>
      </c>
      <c r="H95" s="207">
        <v>1398.5</v>
      </c>
      <c r="I95" s="208"/>
      <c r="J95" s="209">
        <f>ROUND(I95*H95,2)</f>
        <v>0</v>
      </c>
      <c r="K95" s="205" t="s">
        <v>127</v>
      </c>
      <c r="L95" s="41"/>
      <c r="M95" s="210" t="s">
        <v>1</v>
      </c>
      <c r="N95" s="211" t="s">
        <v>41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0.28999999999999998</v>
      </c>
      <c r="T95" s="213">
        <f>S95*H95</f>
        <v>405.565</v>
      </c>
      <c r="AR95" s="15" t="s">
        <v>85</v>
      </c>
      <c r="AT95" s="15" t="s">
        <v>123</v>
      </c>
      <c r="AU95" s="15" t="s">
        <v>79</v>
      </c>
      <c r="AY95" s="15" t="s">
        <v>121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85</v>
      </c>
      <c r="BM95" s="15" t="s">
        <v>138</v>
      </c>
    </row>
    <row r="96" s="13" customFormat="1">
      <c r="B96" s="238"/>
      <c r="C96" s="239"/>
      <c r="D96" s="217" t="s">
        <v>129</v>
      </c>
      <c r="E96" s="240" t="s">
        <v>1</v>
      </c>
      <c r="F96" s="241" t="s">
        <v>139</v>
      </c>
      <c r="G96" s="239"/>
      <c r="H96" s="240" t="s">
        <v>1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AT96" s="247" t="s">
        <v>129</v>
      </c>
      <c r="AU96" s="247" t="s">
        <v>79</v>
      </c>
      <c r="AV96" s="13" t="s">
        <v>75</v>
      </c>
      <c r="AW96" s="13" t="s">
        <v>32</v>
      </c>
      <c r="AX96" s="13" t="s">
        <v>70</v>
      </c>
      <c r="AY96" s="247" t="s">
        <v>121</v>
      </c>
    </row>
    <row r="97" s="11" customFormat="1">
      <c r="B97" s="215"/>
      <c r="C97" s="216"/>
      <c r="D97" s="217" t="s">
        <v>129</v>
      </c>
      <c r="E97" s="218" t="s">
        <v>1</v>
      </c>
      <c r="F97" s="219" t="s">
        <v>140</v>
      </c>
      <c r="G97" s="216"/>
      <c r="H97" s="220">
        <v>133.5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129</v>
      </c>
      <c r="AU97" s="226" t="s">
        <v>79</v>
      </c>
      <c r="AV97" s="11" t="s">
        <v>79</v>
      </c>
      <c r="AW97" s="11" t="s">
        <v>32</v>
      </c>
      <c r="AX97" s="11" t="s">
        <v>70</v>
      </c>
      <c r="AY97" s="226" t="s">
        <v>121</v>
      </c>
    </row>
    <row r="98" s="13" customFormat="1">
      <c r="B98" s="238"/>
      <c r="C98" s="239"/>
      <c r="D98" s="217" t="s">
        <v>129</v>
      </c>
      <c r="E98" s="240" t="s">
        <v>1</v>
      </c>
      <c r="F98" s="241" t="s">
        <v>141</v>
      </c>
      <c r="G98" s="239"/>
      <c r="H98" s="240" t="s">
        <v>1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129</v>
      </c>
      <c r="AU98" s="247" t="s">
        <v>79</v>
      </c>
      <c r="AV98" s="13" t="s">
        <v>75</v>
      </c>
      <c r="AW98" s="13" t="s">
        <v>32</v>
      </c>
      <c r="AX98" s="13" t="s">
        <v>70</v>
      </c>
      <c r="AY98" s="247" t="s">
        <v>121</v>
      </c>
    </row>
    <row r="99" s="11" customFormat="1">
      <c r="B99" s="215"/>
      <c r="C99" s="216"/>
      <c r="D99" s="217" t="s">
        <v>129</v>
      </c>
      <c r="E99" s="218" t="s">
        <v>1</v>
      </c>
      <c r="F99" s="219" t="s">
        <v>142</v>
      </c>
      <c r="G99" s="216"/>
      <c r="H99" s="220">
        <v>127.5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129</v>
      </c>
      <c r="AU99" s="226" t="s">
        <v>79</v>
      </c>
      <c r="AV99" s="11" t="s">
        <v>79</v>
      </c>
      <c r="AW99" s="11" t="s">
        <v>32</v>
      </c>
      <c r="AX99" s="11" t="s">
        <v>70</v>
      </c>
      <c r="AY99" s="226" t="s">
        <v>121</v>
      </c>
    </row>
    <row r="100" s="11" customFormat="1">
      <c r="B100" s="215"/>
      <c r="C100" s="216"/>
      <c r="D100" s="217" t="s">
        <v>129</v>
      </c>
      <c r="E100" s="218" t="s">
        <v>1</v>
      </c>
      <c r="F100" s="219" t="s">
        <v>143</v>
      </c>
      <c r="G100" s="216"/>
      <c r="H100" s="220">
        <v>1137.5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129</v>
      </c>
      <c r="AU100" s="226" t="s">
        <v>79</v>
      </c>
      <c r="AV100" s="11" t="s">
        <v>79</v>
      </c>
      <c r="AW100" s="11" t="s">
        <v>32</v>
      </c>
      <c r="AX100" s="11" t="s">
        <v>70</v>
      </c>
      <c r="AY100" s="226" t="s">
        <v>121</v>
      </c>
    </row>
    <row r="101" s="12" customFormat="1">
      <c r="B101" s="227"/>
      <c r="C101" s="228"/>
      <c r="D101" s="217" t="s">
        <v>129</v>
      </c>
      <c r="E101" s="229" t="s">
        <v>1</v>
      </c>
      <c r="F101" s="230" t="s">
        <v>131</v>
      </c>
      <c r="G101" s="228"/>
      <c r="H101" s="231">
        <v>1398.5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129</v>
      </c>
      <c r="AU101" s="237" t="s">
        <v>79</v>
      </c>
      <c r="AV101" s="12" t="s">
        <v>85</v>
      </c>
      <c r="AW101" s="12" t="s">
        <v>32</v>
      </c>
      <c r="AX101" s="12" t="s">
        <v>75</v>
      </c>
      <c r="AY101" s="237" t="s">
        <v>121</v>
      </c>
    </row>
    <row r="102" s="1" customFormat="1" ht="16.5" customHeight="1">
      <c r="B102" s="36"/>
      <c r="C102" s="203" t="s">
        <v>144</v>
      </c>
      <c r="D102" s="203" t="s">
        <v>123</v>
      </c>
      <c r="E102" s="204" t="s">
        <v>145</v>
      </c>
      <c r="F102" s="205" t="s">
        <v>146</v>
      </c>
      <c r="G102" s="206" t="s">
        <v>126</v>
      </c>
      <c r="H102" s="207">
        <v>133.5</v>
      </c>
      <c r="I102" s="208"/>
      <c r="J102" s="209">
        <f>ROUND(I102*H102,2)</f>
        <v>0</v>
      </c>
      <c r="K102" s="205" t="s">
        <v>127</v>
      </c>
      <c r="L102" s="41"/>
      <c r="M102" s="210" t="s">
        <v>1</v>
      </c>
      <c r="N102" s="211" t="s">
        <v>41</v>
      </c>
      <c r="O102" s="77"/>
      <c r="P102" s="212">
        <f>O102*H102</f>
        <v>0</v>
      </c>
      <c r="Q102" s="212">
        <v>0</v>
      </c>
      <c r="R102" s="212">
        <f>Q102*H102</f>
        <v>0</v>
      </c>
      <c r="S102" s="212">
        <v>0.625</v>
      </c>
      <c r="T102" s="213">
        <f>S102*H102</f>
        <v>83.4375</v>
      </c>
      <c r="AR102" s="15" t="s">
        <v>85</v>
      </c>
      <c r="AT102" s="15" t="s">
        <v>123</v>
      </c>
      <c r="AU102" s="15" t="s">
        <v>79</v>
      </c>
      <c r="AY102" s="15" t="s">
        <v>121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75</v>
      </c>
      <c r="BK102" s="214">
        <f>ROUND(I102*H102,2)</f>
        <v>0</v>
      </c>
      <c r="BL102" s="15" t="s">
        <v>85</v>
      </c>
      <c r="BM102" s="15" t="s">
        <v>147</v>
      </c>
    </row>
    <row r="103" s="13" customFormat="1">
      <c r="B103" s="238"/>
      <c r="C103" s="239"/>
      <c r="D103" s="217" t="s">
        <v>129</v>
      </c>
      <c r="E103" s="240" t="s">
        <v>1</v>
      </c>
      <c r="F103" s="241" t="s">
        <v>148</v>
      </c>
      <c r="G103" s="239"/>
      <c r="H103" s="240" t="s">
        <v>1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129</v>
      </c>
      <c r="AU103" s="247" t="s">
        <v>79</v>
      </c>
      <c r="AV103" s="13" t="s">
        <v>75</v>
      </c>
      <c r="AW103" s="13" t="s">
        <v>32</v>
      </c>
      <c r="AX103" s="13" t="s">
        <v>70</v>
      </c>
      <c r="AY103" s="247" t="s">
        <v>121</v>
      </c>
    </row>
    <row r="104" s="11" customFormat="1">
      <c r="B104" s="215"/>
      <c r="C104" s="216"/>
      <c r="D104" s="217" t="s">
        <v>129</v>
      </c>
      <c r="E104" s="218" t="s">
        <v>1</v>
      </c>
      <c r="F104" s="219" t="s">
        <v>140</v>
      </c>
      <c r="G104" s="216"/>
      <c r="H104" s="220">
        <v>133.5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129</v>
      </c>
      <c r="AU104" s="226" t="s">
        <v>79</v>
      </c>
      <c r="AV104" s="11" t="s">
        <v>79</v>
      </c>
      <c r="AW104" s="11" t="s">
        <v>32</v>
      </c>
      <c r="AX104" s="11" t="s">
        <v>70</v>
      </c>
      <c r="AY104" s="226" t="s">
        <v>121</v>
      </c>
    </row>
    <row r="105" s="12" customFormat="1">
      <c r="B105" s="227"/>
      <c r="C105" s="228"/>
      <c r="D105" s="217" t="s">
        <v>129</v>
      </c>
      <c r="E105" s="229" t="s">
        <v>1</v>
      </c>
      <c r="F105" s="230" t="s">
        <v>131</v>
      </c>
      <c r="G105" s="228"/>
      <c r="H105" s="231">
        <v>133.5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129</v>
      </c>
      <c r="AU105" s="237" t="s">
        <v>79</v>
      </c>
      <c r="AV105" s="12" t="s">
        <v>85</v>
      </c>
      <c r="AW105" s="12" t="s">
        <v>32</v>
      </c>
      <c r="AX105" s="12" t="s">
        <v>75</v>
      </c>
      <c r="AY105" s="237" t="s">
        <v>121</v>
      </c>
    </row>
    <row r="106" s="1" customFormat="1" ht="16.5" customHeight="1">
      <c r="B106" s="36"/>
      <c r="C106" s="203" t="s">
        <v>149</v>
      </c>
      <c r="D106" s="203" t="s">
        <v>123</v>
      </c>
      <c r="E106" s="204" t="s">
        <v>150</v>
      </c>
      <c r="F106" s="205" t="s">
        <v>151</v>
      </c>
      <c r="G106" s="206" t="s">
        <v>126</v>
      </c>
      <c r="H106" s="207">
        <v>6.5</v>
      </c>
      <c r="I106" s="208"/>
      <c r="J106" s="209">
        <f>ROUND(I106*H106,2)</f>
        <v>0</v>
      </c>
      <c r="K106" s="205" t="s">
        <v>127</v>
      </c>
      <c r="L106" s="41"/>
      <c r="M106" s="210" t="s">
        <v>1</v>
      </c>
      <c r="N106" s="211" t="s">
        <v>41</v>
      </c>
      <c r="O106" s="77"/>
      <c r="P106" s="212">
        <f>O106*H106</f>
        <v>0</v>
      </c>
      <c r="Q106" s="212">
        <v>0</v>
      </c>
      <c r="R106" s="212">
        <f>Q106*H106</f>
        <v>0</v>
      </c>
      <c r="S106" s="212">
        <v>0.44</v>
      </c>
      <c r="T106" s="213">
        <f>S106*H106</f>
        <v>2.8599999999999999</v>
      </c>
      <c r="AR106" s="15" t="s">
        <v>85</v>
      </c>
      <c r="AT106" s="15" t="s">
        <v>123</v>
      </c>
      <c r="AU106" s="15" t="s">
        <v>79</v>
      </c>
      <c r="AY106" s="15" t="s">
        <v>121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75</v>
      </c>
      <c r="BK106" s="214">
        <f>ROUND(I106*H106,2)</f>
        <v>0</v>
      </c>
      <c r="BL106" s="15" t="s">
        <v>85</v>
      </c>
      <c r="BM106" s="15" t="s">
        <v>152</v>
      </c>
    </row>
    <row r="107" s="13" customFormat="1">
      <c r="B107" s="238"/>
      <c r="C107" s="239"/>
      <c r="D107" s="217" t="s">
        <v>129</v>
      </c>
      <c r="E107" s="240" t="s">
        <v>1</v>
      </c>
      <c r="F107" s="241" t="s">
        <v>153</v>
      </c>
      <c r="G107" s="239"/>
      <c r="H107" s="240" t="s">
        <v>1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AT107" s="247" t="s">
        <v>129</v>
      </c>
      <c r="AU107" s="247" t="s">
        <v>79</v>
      </c>
      <c r="AV107" s="13" t="s">
        <v>75</v>
      </c>
      <c r="AW107" s="13" t="s">
        <v>32</v>
      </c>
      <c r="AX107" s="13" t="s">
        <v>70</v>
      </c>
      <c r="AY107" s="247" t="s">
        <v>121</v>
      </c>
    </row>
    <row r="108" s="11" customFormat="1">
      <c r="B108" s="215"/>
      <c r="C108" s="216"/>
      <c r="D108" s="217" t="s">
        <v>129</v>
      </c>
      <c r="E108" s="218" t="s">
        <v>1</v>
      </c>
      <c r="F108" s="219" t="s">
        <v>154</v>
      </c>
      <c r="G108" s="216"/>
      <c r="H108" s="220">
        <v>6.5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129</v>
      </c>
      <c r="AU108" s="226" t="s">
        <v>79</v>
      </c>
      <c r="AV108" s="11" t="s">
        <v>79</v>
      </c>
      <c r="AW108" s="11" t="s">
        <v>32</v>
      </c>
      <c r="AX108" s="11" t="s">
        <v>70</v>
      </c>
      <c r="AY108" s="226" t="s">
        <v>121</v>
      </c>
    </row>
    <row r="109" s="12" customFormat="1">
      <c r="B109" s="227"/>
      <c r="C109" s="228"/>
      <c r="D109" s="217" t="s">
        <v>129</v>
      </c>
      <c r="E109" s="229" t="s">
        <v>1</v>
      </c>
      <c r="F109" s="230" t="s">
        <v>131</v>
      </c>
      <c r="G109" s="228"/>
      <c r="H109" s="231">
        <v>6.5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129</v>
      </c>
      <c r="AU109" s="237" t="s">
        <v>79</v>
      </c>
      <c r="AV109" s="12" t="s">
        <v>85</v>
      </c>
      <c r="AW109" s="12" t="s">
        <v>32</v>
      </c>
      <c r="AX109" s="12" t="s">
        <v>75</v>
      </c>
      <c r="AY109" s="237" t="s">
        <v>121</v>
      </c>
    </row>
    <row r="110" s="1" customFormat="1" ht="16.5" customHeight="1">
      <c r="B110" s="36"/>
      <c r="C110" s="203" t="s">
        <v>155</v>
      </c>
      <c r="D110" s="203" t="s">
        <v>123</v>
      </c>
      <c r="E110" s="204" t="s">
        <v>156</v>
      </c>
      <c r="F110" s="205" t="s">
        <v>157</v>
      </c>
      <c r="G110" s="206" t="s">
        <v>126</v>
      </c>
      <c r="H110" s="207">
        <v>1137.5</v>
      </c>
      <c r="I110" s="208"/>
      <c r="J110" s="209">
        <f>ROUND(I110*H110,2)</f>
        <v>0</v>
      </c>
      <c r="K110" s="205" t="s">
        <v>127</v>
      </c>
      <c r="L110" s="41"/>
      <c r="M110" s="210" t="s">
        <v>1</v>
      </c>
      <c r="N110" s="211" t="s">
        <v>41</v>
      </c>
      <c r="O110" s="77"/>
      <c r="P110" s="212">
        <f>O110*H110</f>
        <v>0</v>
      </c>
      <c r="Q110" s="212">
        <v>0.00012</v>
      </c>
      <c r="R110" s="212">
        <f>Q110*H110</f>
        <v>0.13650000000000001</v>
      </c>
      <c r="S110" s="212">
        <v>0.25600000000000001</v>
      </c>
      <c r="T110" s="213">
        <f>S110*H110</f>
        <v>291.19999999999999</v>
      </c>
      <c r="AR110" s="15" t="s">
        <v>85</v>
      </c>
      <c r="AT110" s="15" t="s">
        <v>123</v>
      </c>
      <c r="AU110" s="15" t="s">
        <v>79</v>
      </c>
      <c r="AY110" s="15" t="s">
        <v>121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75</v>
      </c>
      <c r="BK110" s="214">
        <f>ROUND(I110*H110,2)</f>
        <v>0</v>
      </c>
      <c r="BL110" s="15" t="s">
        <v>85</v>
      </c>
      <c r="BM110" s="15" t="s">
        <v>158</v>
      </c>
    </row>
    <row r="111" s="11" customFormat="1">
      <c r="B111" s="215"/>
      <c r="C111" s="216"/>
      <c r="D111" s="217" t="s">
        <v>129</v>
      </c>
      <c r="E111" s="218" t="s">
        <v>1</v>
      </c>
      <c r="F111" s="219" t="s">
        <v>159</v>
      </c>
      <c r="G111" s="216"/>
      <c r="H111" s="220">
        <v>1137.5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129</v>
      </c>
      <c r="AU111" s="226" t="s">
        <v>79</v>
      </c>
      <c r="AV111" s="11" t="s">
        <v>79</v>
      </c>
      <c r="AW111" s="11" t="s">
        <v>32</v>
      </c>
      <c r="AX111" s="11" t="s">
        <v>70</v>
      </c>
      <c r="AY111" s="226" t="s">
        <v>121</v>
      </c>
    </row>
    <row r="112" s="12" customFormat="1">
      <c r="B112" s="227"/>
      <c r="C112" s="228"/>
      <c r="D112" s="217" t="s">
        <v>129</v>
      </c>
      <c r="E112" s="229" t="s">
        <v>1</v>
      </c>
      <c r="F112" s="230" t="s">
        <v>131</v>
      </c>
      <c r="G112" s="228"/>
      <c r="H112" s="231">
        <v>1137.5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129</v>
      </c>
      <c r="AU112" s="237" t="s">
        <v>79</v>
      </c>
      <c r="AV112" s="12" t="s">
        <v>85</v>
      </c>
      <c r="AW112" s="12" t="s">
        <v>32</v>
      </c>
      <c r="AX112" s="12" t="s">
        <v>75</v>
      </c>
      <c r="AY112" s="237" t="s">
        <v>121</v>
      </c>
    </row>
    <row r="113" s="1" customFormat="1" ht="16.5" customHeight="1">
      <c r="B113" s="36"/>
      <c r="C113" s="203" t="s">
        <v>160</v>
      </c>
      <c r="D113" s="203" t="s">
        <v>123</v>
      </c>
      <c r="E113" s="204" t="s">
        <v>161</v>
      </c>
      <c r="F113" s="205" t="s">
        <v>162</v>
      </c>
      <c r="G113" s="206" t="s">
        <v>163</v>
      </c>
      <c r="H113" s="207">
        <v>367</v>
      </c>
      <c r="I113" s="208"/>
      <c r="J113" s="209">
        <f>ROUND(I113*H113,2)</f>
        <v>0</v>
      </c>
      <c r="K113" s="205" t="s">
        <v>127</v>
      </c>
      <c r="L113" s="41"/>
      <c r="M113" s="210" t="s">
        <v>1</v>
      </c>
      <c r="N113" s="211" t="s">
        <v>41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0.28999999999999998</v>
      </c>
      <c r="T113" s="213">
        <f>S113*H113</f>
        <v>106.42999999999999</v>
      </c>
      <c r="AR113" s="15" t="s">
        <v>85</v>
      </c>
      <c r="AT113" s="15" t="s">
        <v>123</v>
      </c>
      <c r="AU113" s="15" t="s">
        <v>79</v>
      </c>
      <c r="AY113" s="15" t="s">
        <v>121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75</v>
      </c>
      <c r="BK113" s="214">
        <f>ROUND(I113*H113,2)</f>
        <v>0</v>
      </c>
      <c r="BL113" s="15" t="s">
        <v>85</v>
      </c>
      <c r="BM113" s="15" t="s">
        <v>164</v>
      </c>
    </row>
    <row r="114" s="13" customFormat="1">
      <c r="B114" s="238"/>
      <c r="C114" s="239"/>
      <c r="D114" s="217" t="s">
        <v>129</v>
      </c>
      <c r="E114" s="240" t="s">
        <v>1</v>
      </c>
      <c r="F114" s="241" t="s">
        <v>165</v>
      </c>
      <c r="G114" s="239"/>
      <c r="H114" s="240" t="s">
        <v>1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129</v>
      </c>
      <c r="AU114" s="247" t="s">
        <v>79</v>
      </c>
      <c r="AV114" s="13" t="s">
        <v>75</v>
      </c>
      <c r="AW114" s="13" t="s">
        <v>32</v>
      </c>
      <c r="AX114" s="13" t="s">
        <v>70</v>
      </c>
      <c r="AY114" s="247" t="s">
        <v>121</v>
      </c>
    </row>
    <row r="115" s="11" customFormat="1">
      <c r="B115" s="215"/>
      <c r="C115" s="216"/>
      <c r="D115" s="217" t="s">
        <v>129</v>
      </c>
      <c r="E115" s="218" t="s">
        <v>1</v>
      </c>
      <c r="F115" s="219" t="s">
        <v>166</v>
      </c>
      <c r="G115" s="216"/>
      <c r="H115" s="220">
        <v>367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129</v>
      </c>
      <c r="AU115" s="226" t="s">
        <v>79</v>
      </c>
      <c r="AV115" s="11" t="s">
        <v>79</v>
      </c>
      <c r="AW115" s="11" t="s">
        <v>32</v>
      </c>
      <c r="AX115" s="11" t="s">
        <v>70</v>
      </c>
      <c r="AY115" s="226" t="s">
        <v>121</v>
      </c>
    </row>
    <row r="116" s="12" customFormat="1">
      <c r="B116" s="227"/>
      <c r="C116" s="228"/>
      <c r="D116" s="217" t="s">
        <v>129</v>
      </c>
      <c r="E116" s="229" t="s">
        <v>1</v>
      </c>
      <c r="F116" s="230" t="s">
        <v>131</v>
      </c>
      <c r="G116" s="228"/>
      <c r="H116" s="231">
        <v>367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129</v>
      </c>
      <c r="AU116" s="237" t="s">
        <v>79</v>
      </c>
      <c r="AV116" s="12" t="s">
        <v>85</v>
      </c>
      <c r="AW116" s="12" t="s">
        <v>32</v>
      </c>
      <c r="AX116" s="12" t="s">
        <v>75</v>
      </c>
      <c r="AY116" s="237" t="s">
        <v>121</v>
      </c>
    </row>
    <row r="117" s="1" customFormat="1" ht="16.5" customHeight="1">
      <c r="B117" s="36"/>
      <c r="C117" s="203" t="s">
        <v>167</v>
      </c>
      <c r="D117" s="203" t="s">
        <v>123</v>
      </c>
      <c r="E117" s="204" t="s">
        <v>168</v>
      </c>
      <c r="F117" s="205" t="s">
        <v>169</v>
      </c>
      <c r="G117" s="206" t="s">
        <v>163</v>
      </c>
      <c r="H117" s="207">
        <v>50</v>
      </c>
      <c r="I117" s="208"/>
      <c r="J117" s="209">
        <f>ROUND(I117*H117,2)</f>
        <v>0</v>
      </c>
      <c r="K117" s="205" t="s">
        <v>127</v>
      </c>
      <c r="L117" s="41"/>
      <c r="M117" s="210" t="s">
        <v>1</v>
      </c>
      <c r="N117" s="211" t="s">
        <v>41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0.040000000000000001</v>
      </c>
      <c r="T117" s="213">
        <f>S117*H117</f>
        <v>2</v>
      </c>
      <c r="AR117" s="15" t="s">
        <v>85</v>
      </c>
      <c r="AT117" s="15" t="s">
        <v>123</v>
      </c>
      <c r="AU117" s="15" t="s">
        <v>79</v>
      </c>
      <c r="AY117" s="15" t="s">
        <v>121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85</v>
      </c>
      <c r="BM117" s="15" t="s">
        <v>170</v>
      </c>
    </row>
    <row r="118" s="11" customFormat="1">
      <c r="B118" s="215"/>
      <c r="C118" s="216"/>
      <c r="D118" s="217" t="s">
        <v>129</v>
      </c>
      <c r="E118" s="218" t="s">
        <v>1</v>
      </c>
      <c r="F118" s="219" t="s">
        <v>171</v>
      </c>
      <c r="G118" s="216"/>
      <c r="H118" s="220">
        <v>50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129</v>
      </c>
      <c r="AU118" s="226" t="s">
        <v>79</v>
      </c>
      <c r="AV118" s="11" t="s">
        <v>79</v>
      </c>
      <c r="AW118" s="11" t="s">
        <v>32</v>
      </c>
      <c r="AX118" s="11" t="s">
        <v>70</v>
      </c>
      <c r="AY118" s="226" t="s">
        <v>121</v>
      </c>
    </row>
    <row r="119" s="12" customFormat="1">
      <c r="B119" s="227"/>
      <c r="C119" s="228"/>
      <c r="D119" s="217" t="s">
        <v>129</v>
      </c>
      <c r="E119" s="229" t="s">
        <v>1</v>
      </c>
      <c r="F119" s="230" t="s">
        <v>131</v>
      </c>
      <c r="G119" s="228"/>
      <c r="H119" s="231">
        <v>50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129</v>
      </c>
      <c r="AU119" s="237" t="s">
        <v>79</v>
      </c>
      <c r="AV119" s="12" t="s">
        <v>85</v>
      </c>
      <c r="AW119" s="12" t="s">
        <v>32</v>
      </c>
      <c r="AX119" s="12" t="s">
        <v>75</v>
      </c>
      <c r="AY119" s="237" t="s">
        <v>121</v>
      </c>
    </row>
    <row r="120" s="1" customFormat="1" ht="16.5" customHeight="1">
      <c r="B120" s="36"/>
      <c r="C120" s="203" t="s">
        <v>172</v>
      </c>
      <c r="D120" s="203" t="s">
        <v>123</v>
      </c>
      <c r="E120" s="204" t="s">
        <v>173</v>
      </c>
      <c r="F120" s="205" t="s">
        <v>174</v>
      </c>
      <c r="G120" s="206" t="s">
        <v>175</v>
      </c>
      <c r="H120" s="207">
        <v>55.899999999999999</v>
      </c>
      <c r="I120" s="208"/>
      <c r="J120" s="209">
        <f>ROUND(I120*H120,2)</f>
        <v>0</v>
      </c>
      <c r="K120" s="205" t="s">
        <v>127</v>
      </c>
      <c r="L120" s="41"/>
      <c r="M120" s="210" t="s">
        <v>1</v>
      </c>
      <c r="N120" s="211" t="s">
        <v>41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85</v>
      </c>
      <c r="AT120" s="15" t="s">
        <v>123</v>
      </c>
      <c r="AU120" s="15" t="s">
        <v>79</v>
      </c>
      <c r="AY120" s="15" t="s">
        <v>121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85</v>
      </c>
      <c r="BM120" s="15" t="s">
        <v>176</v>
      </c>
    </row>
    <row r="121" s="11" customFormat="1">
      <c r="B121" s="215"/>
      <c r="C121" s="216"/>
      <c r="D121" s="217" t="s">
        <v>129</v>
      </c>
      <c r="E121" s="218" t="s">
        <v>1</v>
      </c>
      <c r="F121" s="219" t="s">
        <v>177</v>
      </c>
      <c r="G121" s="216"/>
      <c r="H121" s="220">
        <v>0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129</v>
      </c>
      <c r="AU121" s="226" t="s">
        <v>79</v>
      </c>
      <c r="AV121" s="11" t="s">
        <v>79</v>
      </c>
      <c r="AW121" s="11" t="s">
        <v>32</v>
      </c>
      <c r="AX121" s="11" t="s">
        <v>70</v>
      </c>
      <c r="AY121" s="226" t="s">
        <v>121</v>
      </c>
    </row>
    <row r="122" s="11" customFormat="1">
      <c r="B122" s="215"/>
      <c r="C122" s="216"/>
      <c r="D122" s="217" t="s">
        <v>129</v>
      </c>
      <c r="E122" s="218" t="s">
        <v>1</v>
      </c>
      <c r="F122" s="219" t="s">
        <v>178</v>
      </c>
      <c r="G122" s="216"/>
      <c r="H122" s="220">
        <v>55.899999999999999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129</v>
      </c>
      <c r="AU122" s="226" t="s">
        <v>79</v>
      </c>
      <c r="AV122" s="11" t="s">
        <v>79</v>
      </c>
      <c r="AW122" s="11" t="s">
        <v>32</v>
      </c>
      <c r="AX122" s="11" t="s">
        <v>70</v>
      </c>
      <c r="AY122" s="226" t="s">
        <v>121</v>
      </c>
    </row>
    <row r="123" s="12" customFormat="1">
      <c r="B123" s="227"/>
      <c r="C123" s="228"/>
      <c r="D123" s="217" t="s">
        <v>129</v>
      </c>
      <c r="E123" s="229" t="s">
        <v>1</v>
      </c>
      <c r="F123" s="230" t="s">
        <v>131</v>
      </c>
      <c r="G123" s="228"/>
      <c r="H123" s="231">
        <v>55.899999999999999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129</v>
      </c>
      <c r="AU123" s="237" t="s">
        <v>79</v>
      </c>
      <c r="AV123" s="12" t="s">
        <v>85</v>
      </c>
      <c r="AW123" s="12" t="s">
        <v>32</v>
      </c>
      <c r="AX123" s="12" t="s">
        <v>75</v>
      </c>
      <c r="AY123" s="237" t="s">
        <v>121</v>
      </c>
    </row>
    <row r="124" s="1" customFormat="1" ht="16.5" customHeight="1">
      <c r="B124" s="36"/>
      <c r="C124" s="203" t="s">
        <v>179</v>
      </c>
      <c r="D124" s="203" t="s">
        <v>123</v>
      </c>
      <c r="E124" s="204" t="s">
        <v>180</v>
      </c>
      <c r="F124" s="205" t="s">
        <v>181</v>
      </c>
      <c r="G124" s="206" t="s">
        <v>175</v>
      </c>
      <c r="H124" s="207">
        <v>55.899999999999999</v>
      </c>
      <c r="I124" s="208"/>
      <c r="J124" s="209">
        <f>ROUND(I124*H124,2)</f>
        <v>0</v>
      </c>
      <c r="K124" s="205" t="s">
        <v>127</v>
      </c>
      <c r="L124" s="41"/>
      <c r="M124" s="210" t="s">
        <v>1</v>
      </c>
      <c r="N124" s="211" t="s">
        <v>41</v>
      </c>
      <c r="O124" s="7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5" t="s">
        <v>85</v>
      </c>
      <c r="AT124" s="15" t="s">
        <v>123</v>
      </c>
      <c r="AU124" s="15" t="s">
        <v>79</v>
      </c>
      <c r="AY124" s="15" t="s">
        <v>121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75</v>
      </c>
      <c r="BK124" s="214">
        <f>ROUND(I124*H124,2)</f>
        <v>0</v>
      </c>
      <c r="BL124" s="15" t="s">
        <v>85</v>
      </c>
      <c r="BM124" s="15" t="s">
        <v>182</v>
      </c>
    </row>
    <row r="125" s="1" customFormat="1" ht="16.5" customHeight="1">
      <c r="B125" s="36"/>
      <c r="C125" s="203" t="s">
        <v>8</v>
      </c>
      <c r="D125" s="203" t="s">
        <v>123</v>
      </c>
      <c r="E125" s="204" t="s">
        <v>183</v>
      </c>
      <c r="F125" s="205" t="s">
        <v>184</v>
      </c>
      <c r="G125" s="206" t="s">
        <v>175</v>
      </c>
      <c r="H125" s="207">
        <v>1.6000000000000001</v>
      </c>
      <c r="I125" s="208"/>
      <c r="J125" s="209">
        <f>ROUND(I125*H125,2)</f>
        <v>0</v>
      </c>
      <c r="K125" s="205" t="s">
        <v>127</v>
      </c>
      <c r="L125" s="41"/>
      <c r="M125" s="210" t="s">
        <v>1</v>
      </c>
      <c r="N125" s="211" t="s">
        <v>41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85</v>
      </c>
      <c r="AT125" s="15" t="s">
        <v>123</v>
      </c>
      <c r="AU125" s="15" t="s">
        <v>79</v>
      </c>
      <c r="AY125" s="15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85</v>
      </c>
      <c r="BM125" s="15" t="s">
        <v>185</v>
      </c>
    </row>
    <row r="126" s="11" customFormat="1">
      <c r="B126" s="215"/>
      <c r="C126" s="216"/>
      <c r="D126" s="217" t="s">
        <v>129</v>
      </c>
      <c r="E126" s="218" t="s">
        <v>1</v>
      </c>
      <c r="F126" s="219" t="s">
        <v>186</v>
      </c>
      <c r="G126" s="216"/>
      <c r="H126" s="220">
        <v>1.6000000000000001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129</v>
      </c>
      <c r="AU126" s="226" t="s">
        <v>79</v>
      </c>
      <c r="AV126" s="11" t="s">
        <v>79</v>
      </c>
      <c r="AW126" s="11" t="s">
        <v>32</v>
      </c>
      <c r="AX126" s="11" t="s">
        <v>70</v>
      </c>
      <c r="AY126" s="226" t="s">
        <v>121</v>
      </c>
    </row>
    <row r="127" s="12" customFormat="1">
      <c r="B127" s="227"/>
      <c r="C127" s="228"/>
      <c r="D127" s="217" t="s">
        <v>129</v>
      </c>
      <c r="E127" s="229" t="s">
        <v>1</v>
      </c>
      <c r="F127" s="230" t="s">
        <v>131</v>
      </c>
      <c r="G127" s="228"/>
      <c r="H127" s="231">
        <v>1.6000000000000001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129</v>
      </c>
      <c r="AU127" s="237" t="s">
        <v>79</v>
      </c>
      <c r="AV127" s="12" t="s">
        <v>85</v>
      </c>
      <c r="AW127" s="12" t="s">
        <v>32</v>
      </c>
      <c r="AX127" s="12" t="s">
        <v>75</v>
      </c>
      <c r="AY127" s="237" t="s">
        <v>121</v>
      </c>
    </row>
    <row r="128" s="1" customFormat="1" ht="16.5" customHeight="1">
      <c r="B128" s="36"/>
      <c r="C128" s="203" t="s">
        <v>187</v>
      </c>
      <c r="D128" s="203" t="s">
        <v>123</v>
      </c>
      <c r="E128" s="204" t="s">
        <v>188</v>
      </c>
      <c r="F128" s="205" t="s">
        <v>189</v>
      </c>
      <c r="G128" s="206" t="s">
        <v>175</v>
      </c>
      <c r="H128" s="207">
        <v>1.6000000000000001</v>
      </c>
      <c r="I128" s="208"/>
      <c r="J128" s="209">
        <f>ROUND(I128*H128,2)</f>
        <v>0</v>
      </c>
      <c r="K128" s="205" t="s">
        <v>127</v>
      </c>
      <c r="L128" s="41"/>
      <c r="M128" s="210" t="s">
        <v>1</v>
      </c>
      <c r="N128" s="211" t="s">
        <v>41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85</v>
      </c>
      <c r="AT128" s="15" t="s">
        <v>123</v>
      </c>
      <c r="AU128" s="15" t="s">
        <v>79</v>
      </c>
      <c r="AY128" s="15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75</v>
      </c>
      <c r="BK128" s="214">
        <f>ROUND(I128*H128,2)</f>
        <v>0</v>
      </c>
      <c r="BL128" s="15" t="s">
        <v>85</v>
      </c>
      <c r="BM128" s="15" t="s">
        <v>190</v>
      </c>
    </row>
    <row r="129" s="1" customFormat="1" ht="16.5" customHeight="1">
      <c r="B129" s="36"/>
      <c r="C129" s="203" t="s">
        <v>191</v>
      </c>
      <c r="D129" s="203" t="s">
        <v>123</v>
      </c>
      <c r="E129" s="204" t="s">
        <v>192</v>
      </c>
      <c r="F129" s="205" t="s">
        <v>193</v>
      </c>
      <c r="G129" s="206" t="s">
        <v>175</v>
      </c>
      <c r="H129" s="207">
        <v>49</v>
      </c>
      <c r="I129" s="208"/>
      <c r="J129" s="209">
        <f>ROUND(I129*H129,2)</f>
        <v>0</v>
      </c>
      <c r="K129" s="205" t="s">
        <v>127</v>
      </c>
      <c r="L129" s="41"/>
      <c r="M129" s="210" t="s">
        <v>1</v>
      </c>
      <c r="N129" s="211" t="s">
        <v>41</v>
      </c>
      <c r="O129" s="77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5" t="s">
        <v>85</v>
      </c>
      <c r="AT129" s="15" t="s">
        <v>123</v>
      </c>
      <c r="AU129" s="15" t="s">
        <v>79</v>
      </c>
      <c r="AY129" s="15" t="s">
        <v>121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75</v>
      </c>
      <c r="BK129" s="214">
        <f>ROUND(I129*H129,2)</f>
        <v>0</v>
      </c>
      <c r="BL129" s="15" t="s">
        <v>85</v>
      </c>
      <c r="BM129" s="15" t="s">
        <v>194</v>
      </c>
    </row>
    <row r="130" s="11" customFormat="1">
      <c r="B130" s="215"/>
      <c r="C130" s="216"/>
      <c r="D130" s="217" t="s">
        <v>129</v>
      </c>
      <c r="E130" s="218" t="s">
        <v>1</v>
      </c>
      <c r="F130" s="219" t="s">
        <v>195</v>
      </c>
      <c r="G130" s="216"/>
      <c r="H130" s="220">
        <v>57.5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129</v>
      </c>
      <c r="AU130" s="226" t="s">
        <v>79</v>
      </c>
      <c r="AV130" s="11" t="s">
        <v>79</v>
      </c>
      <c r="AW130" s="11" t="s">
        <v>32</v>
      </c>
      <c r="AX130" s="11" t="s">
        <v>70</v>
      </c>
      <c r="AY130" s="226" t="s">
        <v>121</v>
      </c>
    </row>
    <row r="131" s="11" customFormat="1">
      <c r="B131" s="215"/>
      <c r="C131" s="216"/>
      <c r="D131" s="217" t="s">
        <v>129</v>
      </c>
      <c r="E131" s="218" t="s">
        <v>1</v>
      </c>
      <c r="F131" s="219" t="s">
        <v>196</v>
      </c>
      <c r="G131" s="216"/>
      <c r="H131" s="220">
        <v>-8.5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129</v>
      </c>
      <c r="AU131" s="226" t="s">
        <v>79</v>
      </c>
      <c r="AV131" s="11" t="s">
        <v>79</v>
      </c>
      <c r="AW131" s="11" t="s">
        <v>32</v>
      </c>
      <c r="AX131" s="11" t="s">
        <v>70</v>
      </c>
      <c r="AY131" s="226" t="s">
        <v>121</v>
      </c>
    </row>
    <row r="132" s="12" customFormat="1">
      <c r="B132" s="227"/>
      <c r="C132" s="228"/>
      <c r="D132" s="217" t="s">
        <v>129</v>
      </c>
      <c r="E132" s="229" t="s">
        <v>1</v>
      </c>
      <c r="F132" s="230" t="s">
        <v>131</v>
      </c>
      <c r="G132" s="228"/>
      <c r="H132" s="231">
        <v>49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129</v>
      </c>
      <c r="AU132" s="237" t="s">
        <v>79</v>
      </c>
      <c r="AV132" s="12" t="s">
        <v>85</v>
      </c>
      <c r="AW132" s="12" t="s">
        <v>32</v>
      </c>
      <c r="AX132" s="12" t="s">
        <v>75</v>
      </c>
      <c r="AY132" s="237" t="s">
        <v>121</v>
      </c>
    </row>
    <row r="133" s="1" customFormat="1" ht="16.5" customHeight="1">
      <c r="B133" s="36"/>
      <c r="C133" s="203" t="s">
        <v>197</v>
      </c>
      <c r="D133" s="203" t="s">
        <v>123</v>
      </c>
      <c r="E133" s="204" t="s">
        <v>198</v>
      </c>
      <c r="F133" s="205" t="s">
        <v>199</v>
      </c>
      <c r="G133" s="206" t="s">
        <v>175</v>
      </c>
      <c r="H133" s="207">
        <v>245</v>
      </c>
      <c r="I133" s="208"/>
      <c r="J133" s="209">
        <f>ROUND(I133*H133,2)</f>
        <v>0</v>
      </c>
      <c r="K133" s="205" t="s">
        <v>127</v>
      </c>
      <c r="L133" s="41"/>
      <c r="M133" s="210" t="s">
        <v>1</v>
      </c>
      <c r="N133" s="211" t="s">
        <v>41</v>
      </c>
      <c r="O133" s="7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5" t="s">
        <v>85</v>
      </c>
      <c r="AT133" s="15" t="s">
        <v>123</v>
      </c>
      <c r="AU133" s="15" t="s">
        <v>79</v>
      </c>
      <c r="AY133" s="15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75</v>
      </c>
      <c r="BK133" s="214">
        <f>ROUND(I133*H133,2)</f>
        <v>0</v>
      </c>
      <c r="BL133" s="15" t="s">
        <v>85</v>
      </c>
      <c r="BM133" s="15" t="s">
        <v>200</v>
      </c>
    </row>
    <row r="134" s="11" customFormat="1">
      <c r="B134" s="215"/>
      <c r="C134" s="216"/>
      <c r="D134" s="217" t="s">
        <v>129</v>
      </c>
      <c r="E134" s="218" t="s">
        <v>1</v>
      </c>
      <c r="F134" s="219" t="s">
        <v>201</v>
      </c>
      <c r="G134" s="216"/>
      <c r="H134" s="220">
        <v>245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129</v>
      </c>
      <c r="AU134" s="226" t="s">
        <v>79</v>
      </c>
      <c r="AV134" s="11" t="s">
        <v>79</v>
      </c>
      <c r="AW134" s="11" t="s">
        <v>32</v>
      </c>
      <c r="AX134" s="11" t="s">
        <v>70</v>
      </c>
      <c r="AY134" s="226" t="s">
        <v>121</v>
      </c>
    </row>
    <row r="135" s="12" customFormat="1">
      <c r="B135" s="227"/>
      <c r="C135" s="228"/>
      <c r="D135" s="217" t="s">
        <v>129</v>
      </c>
      <c r="E135" s="229" t="s">
        <v>1</v>
      </c>
      <c r="F135" s="230" t="s">
        <v>131</v>
      </c>
      <c r="G135" s="228"/>
      <c r="H135" s="231">
        <v>245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129</v>
      </c>
      <c r="AU135" s="237" t="s">
        <v>79</v>
      </c>
      <c r="AV135" s="12" t="s">
        <v>85</v>
      </c>
      <c r="AW135" s="12" t="s">
        <v>32</v>
      </c>
      <c r="AX135" s="12" t="s">
        <v>75</v>
      </c>
      <c r="AY135" s="237" t="s">
        <v>121</v>
      </c>
    </row>
    <row r="136" s="1" customFormat="1" ht="16.5" customHeight="1">
      <c r="B136" s="36"/>
      <c r="C136" s="203" t="s">
        <v>202</v>
      </c>
      <c r="D136" s="203" t="s">
        <v>123</v>
      </c>
      <c r="E136" s="204" t="s">
        <v>203</v>
      </c>
      <c r="F136" s="205" t="s">
        <v>204</v>
      </c>
      <c r="G136" s="206" t="s">
        <v>175</v>
      </c>
      <c r="H136" s="207">
        <v>49</v>
      </c>
      <c r="I136" s="208"/>
      <c r="J136" s="209">
        <f>ROUND(I136*H136,2)</f>
        <v>0</v>
      </c>
      <c r="K136" s="205" t="s">
        <v>127</v>
      </c>
      <c r="L136" s="41"/>
      <c r="M136" s="210" t="s">
        <v>1</v>
      </c>
      <c r="N136" s="211" t="s">
        <v>41</v>
      </c>
      <c r="O136" s="7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5" t="s">
        <v>85</v>
      </c>
      <c r="AT136" s="15" t="s">
        <v>123</v>
      </c>
      <c r="AU136" s="15" t="s">
        <v>79</v>
      </c>
      <c r="AY136" s="15" t="s">
        <v>121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75</v>
      </c>
      <c r="BK136" s="214">
        <f>ROUND(I136*H136,2)</f>
        <v>0</v>
      </c>
      <c r="BL136" s="15" t="s">
        <v>85</v>
      </c>
      <c r="BM136" s="15" t="s">
        <v>205</v>
      </c>
    </row>
    <row r="137" s="1" customFormat="1" ht="16.5" customHeight="1">
      <c r="B137" s="36"/>
      <c r="C137" s="203" t="s">
        <v>206</v>
      </c>
      <c r="D137" s="203" t="s">
        <v>123</v>
      </c>
      <c r="E137" s="204" t="s">
        <v>207</v>
      </c>
      <c r="F137" s="205" t="s">
        <v>208</v>
      </c>
      <c r="G137" s="206" t="s">
        <v>175</v>
      </c>
      <c r="H137" s="207">
        <v>49</v>
      </c>
      <c r="I137" s="208"/>
      <c r="J137" s="209">
        <f>ROUND(I137*H137,2)</f>
        <v>0</v>
      </c>
      <c r="K137" s="205" t="s">
        <v>127</v>
      </c>
      <c r="L137" s="41"/>
      <c r="M137" s="210" t="s">
        <v>1</v>
      </c>
      <c r="N137" s="211" t="s">
        <v>41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85</v>
      </c>
      <c r="AT137" s="15" t="s">
        <v>123</v>
      </c>
      <c r="AU137" s="15" t="s">
        <v>79</v>
      </c>
      <c r="AY137" s="15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75</v>
      </c>
      <c r="BK137" s="214">
        <f>ROUND(I137*H137,2)</f>
        <v>0</v>
      </c>
      <c r="BL137" s="15" t="s">
        <v>85</v>
      </c>
      <c r="BM137" s="15" t="s">
        <v>209</v>
      </c>
    </row>
    <row r="138" s="1" customFormat="1" ht="16.5" customHeight="1">
      <c r="B138" s="36"/>
      <c r="C138" s="203" t="s">
        <v>7</v>
      </c>
      <c r="D138" s="203" t="s">
        <v>123</v>
      </c>
      <c r="E138" s="204" t="s">
        <v>210</v>
      </c>
      <c r="F138" s="205" t="s">
        <v>211</v>
      </c>
      <c r="G138" s="206" t="s">
        <v>212</v>
      </c>
      <c r="H138" s="207">
        <v>88.200000000000003</v>
      </c>
      <c r="I138" s="208"/>
      <c r="J138" s="209">
        <f>ROUND(I138*H138,2)</f>
        <v>0</v>
      </c>
      <c r="K138" s="205" t="s">
        <v>127</v>
      </c>
      <c r="L138" s="41"/>
      <c r="M138" s="210" t="s">
        <v>1</v>
      </c>
      <c r="N138" s="211" t="s">
        <v>41</v>
      </c>
      <c r="O138" s="7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5" t="s">
        <v>85</v>
      </c>
      <c r="AT138" s="15" t="s">
        <v>123</v>
      </c>
      <c r="AU138" s="15" t="s">
        <v>79</v>
      </c>
      <c r="AY138" s="15" t="s">
        <v>121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75</v>
      </c>
      <c r="BK138" s="214">
        <f>ROUND(I138*H138,2)</f>
        <v>0</v>
      </c>
      <c r="BL138" s="15" t="s">
        <v>85</v>
      </c>
      <c r="BM138" s="15" t="s">
        <v>213</v>
      </c>
    </row>
    <row r="139" s="11" customFormat="1">
      <c r="B139" s="215"/>
      <c r="C139" s="216"/>
      <c r="D139" s="217" t="s">
        <v>129</v>
      </c>
      <c r="E139" s="218" t="s">
        <v>1</v>
      </c>
      <c r="F139" s="219" t="s">
        <v>214</v>
      </c>
      <c r="G139" s="216"/>
      <c r="H139" s="220">
        <v>88.200000000000003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129</v>
      </c>
      <c r="AU139" s="226" t="s">
        <v>79</v>
      </c>
      <c r="AV139" s="11" t="s">
        <v>79</v>
      </c>
      <c r="AW139" s="11" t="s">
        <v>32</v>
      </c>
      <c r="AX139" s="11" t="s">
        <v>70</v>
      </c>
      <c r="AY139" s="226" t="s">
        <v>121</v>
      </c>
    </row>
    <row r="140" s="12" customFormat="1">
      <c r="B140" s="227"/>
      <c r="C140" s="228"/>
      <c r="D140" s="217" t="s">
        <v>129</v>
      </c>
      <c r="E140" s="229" t="s">
        <v>1</v>
      </c>
      <c r="F140" s="230" t="s">
        <v>131</v>
      </c>
      <c r="G140" s="228"/>
      <c r="H140" s="231">
        <v>88.200000000000003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129</v>
      </c>
      <c r="AU140" s="237" t="s">
        <v>79</v>
      </c>
      <c r="AV140" s="12" t="s">
        <v>85</v>
      </c>
      <c r="AW140" s="12" t="s">
        <v>32</v>
      </c>
      <c r="AX140" s="12" t="s">
        <v>75</v>
      </c>
      <c r="AY140" s="237" t="s">
        <v>121</v>
      </c>
    </row>
    <row r="141" s="1" customFormat="1" ht="16.5" customHeight="1">
      <c r="B141" s="36"/>
      <c r="C141" s="203" t="s">
        <v>215</v>
      </c>
      <c r="D141" s="203" t="s">
        <v>123</v>
      </c>
      <c r="E141" s="204" t="s">
        <v>216</v>
      </c>
      <c r="F141" s="205" t="s">
        <v>217</v>
      </c>
      <c r="G141" s="206" t="s">
        <v>175</v>
      </c>
      <c r="H141" s="207">
        <v>8.5</v>
      </c>
      <c r="I141" s="208"/>
      <c r="J141" s="209">
        <f>ROUND(I141*H141,2)</f>
        <v>0</v>
      </c>
      <c r="K141" s="205" t="s">
        <v>127</v>
      </c>
      <c r="L141" s="41"/>
      <c r="M141" s="210" t="s">
        <v>1</v>
      </c>
      <c r="N141" s="211" t="s">
        <v>41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85</v>
      </c>
      <c r="AT141" s="15" t="s">
        <v>123</v>
      </c>
      <c r="AU141" s="15" t="s">
        <v>79</v>
      </c>
      <c r="AY141" s="15" t="s">
        <v>121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75</v>
      </c>
      <c r="BK141" s="214">
        <f>ROUND(I141*H141,2)</f>
        <v>0</v>
      </c>
      <c r="BL141" s="15" t="s">
        <v>85</v>
      </c>
      <c r="BM141" s="15" t="s">
        <v>218</v>
      </c>
    </row>
    <row r="142" s="13" customFormat="1">
      <c r="B142" s="238"/>
      <c r="C142" s="239"/>
      <c r="D142" s="217" t="s">
        <v>129</v>
      </c>
      <c r="E142" s="240" t="s">
        <v>1</v>
      </c>
      <c r="F142" s="241" t="s">
        <v>219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129</v>
      </c>
      <c r="AU142" s="247" t="s">
        <v>79</v>
      </c>
      <c r="AV142" s="13" t="s">
        <v>75</v>
      </c>
      <c r="AW142" s="13" t="s">
        <v>32</v>
      </c>
      <c r="AX142" s="13" t="s">
        <v>70</v>
      </c>
      <c r="AY142" s="247" t="s">
        <v>121</v>
      </c>
    </row>
    <row r="143" s="11" customFormat="1">
      <c r="B143" s="215"/>
      <c r="C143" s="216"/>
      <c r="D143" s="217" t="s">
        <v>129</v>
      </c>
      <c r="E143" s="218" t="s">
        <v>1</v>
      </c>
      <c r="F143" s="219" t="s">
        <v>220</v>
      </c>
      <c r="G143" s="216"/>
      <c r="H143" s="220">
        <v>8.5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129</v>
      </c>
      <c r="AU143" s="226" t="s">
        <v>79</v>
      </c>
      <c r="AV143" s="11" t="s">
        <v>79</v>
      </c>
      <c r="AW143" s="11" t="s">
        <v>32</v>
      </c>
      <c r="AX143" s="11" t="s">
        <v>70</v>
      </c>
      <c r="AY143" s="226" t="s">
        <v>121</v>
      </c>
    </row>
    <row r="144" s="12" customFormat="1">
      <c r="B144" s="227"/>
      <c r="C144" s="228"/>
      <c r="D144" s="217" t="s">
        <v>129</v>
      </c>
      <c r="E144" s="229" t="s">
        <v>1</v>
      </c>
      <c r="F144" s="230" t="s">
        <v>131</v>
      </c>
      <c r="G144" s="228"/>
      <c r="H144" s="231">
        <v>8.5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129</v>
      </c>
      <c r="AU144" s="237" t="s">
        <v>79</v>
      </c>
      <c r="AV144" s="12" t="s">
        <v>85</v>
      </c>
      <c r="AW144" s="12" t="s">
        <v>32</v>
      </c>
      <c r="AX144" s="12" t="s">
        <v>75</v>
      </c>
      <c r="AY144" s="237" t="s">
        <v>121</v>
      </c>
    </row>
    <row r="145" s="1" customFormat="1" ht="16.5" customHeight="1">
      <c r="B145" s="36"/>
      <c r="C145" s="203" t="s">
        <v>221</v>
      </c>
      <c r="D145" s="203" t="s">
        <v>123</v>
      </c>
      <c r="E145" s="204" t="s">
        <v>222</v>
      </c>
      <c r="F145" s="205" t="s">
        <v>223</v>
      </c>
      <c r="G145" s="206" t="s">
        <v>126</v>
      </c>
      <c r="H145" s="207">
        <v>265.5</v>
      </c>
      <c r="I145" s="208"/>
      <c r="J145" s="209">
        <f>ROUND(I145*H145,2)</f>
        <v>0</v>
      </c>
      <c r="K145" s="205" t="s">
        <v>127</v>
      </c>
      <c r="L145" s="41"/>
      <c r="M145" s="210" t="s">
        <v>1</v>
      </c>
      <c r="N145" s="211" t="s">
        <v>41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85</v>
      </c>
      <c r="AT145" s="15" t="s">
        <v>123</v>
      </c>
      <c r="AU145" s="15" t="s">
        <v>79</v>
      </c>
      <c r="AY145" s="15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75</v>
      </c>
      <c r="BK145" s="214">
        <f>ROUND(I145*H145,2)</f>
        <v>0</v>
      </c>
      <c r="BL145" s="15" t="s">
        <v>85</v>
      </c>
      <c r="BM145" s="15" t="s">
        <v>224</v>
      </c>
    </row>
    <row r="146" s="11" customFormat="1">
      <c r="B146" s="215"/>
      <c r="C146" s="216"/>
      <c r="D146" s="217" t="s">
        <v>129</v>
      </c>
      <c r="E146" s="218" t="s">
        <v>1</v>
      </c>
      <c r="F146" s="219" t="s">
        <v>225</v>
      </c>
      <c r="G146" s="216"/>
      <c r="H146" s="220">
        <v>192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129</v>
      </c>
      <c r="AU146" s="226" t="s">
        <v>79</v>
      </c>
      <c r="AV146" s="11" t="s">
        <v>79</v>
      </c>
      <c r="AW146" s="11" t="s">
        <v>32</v>
      </c>
      <c r="AX146" s="11" t="s">
        <v>70</v>
      </c>
      <c r="AY146" s="226" t="s">
        <v>121</v>
      </c>
    </row>
    <row r="147" s="11" customFormat="1">
      <c r="B147" s="215"/>
      <c r="C147" s="216"/>
      <c r="D147" s="217" t="s">
        <v>129</v>
      </c>
      <c r="E147" s="218" t="s">
        <v>1</v>
      </c>
      <c r="F147" s="219" t="s">
        <v>226</v>
      </c>
      <c r="G147" s="216"/>
      <c r="H147" s="220">
        <v>73.5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129</v>
      </c>
      <c r="AU147" s="226" t="s">
        <v>79</v>
      </c>
      <c r="AV147" s="11" t="s">
        <v>79</v>
      </c>
      <c r="AW147" s="11" t="s">
        <v>32</v>
      </c>
      <c r="AX147" s="11" t="s">
        <v>70</v>
      </c>
      <c r="AY147" s="226" t="s">
        <v>121</v>
      </c>
    </row>
    <row r="148" s="12" customFormat="1">
      <c r="B148" s="227"/>
      <c r="C148" s="228"/>
      <c r="D148" s="217" t="s">
        <v>129</v>
      </c>
      <c r="E148" s="229" t="s">
        <v>1</v>
      </c>
      <c r="F148" s="230" t="s">
        <v>131</v>
      </c>
      <c r="G148" s="228"/>
      <c r="H148" s="231">
        <v>265.5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129</v>
      </c>
      <c r="AU148" s="237" t="s">
        <v>79</v>
      </c>
      <c r="AV148" s="12" t="s">
        <v>85</v>
      </c>
      <c r="AW148" s="12" t="s">
        <v>32</v>
      </c>
      <c r="AX148" s="12" t="s">
        <v>75</v>
      </c>
      <c r="AY148" s="237" t="s">
        <v>121</v>
      </c>
    </row>
    <row r="149" s="1" customFormat="1" ht="16.5" customHeight="1">
      <c r="B149" s="36"/>
      <c r="C149" s="248" t="s">
        <v>227</v>
      </c>
      <c r="D149" s="248" t="s">
        <v>228</v>
      </c>
      <c r="E149" s="249" t="s">
        <v>229</v>
      </c>
      <c r="F149" s="250" t="s">
        <v>230</v>
      </c>
      <c r="G149" s="251" t="s">
        <v>231</v>
      </c>
      <c r="H149" s="252">
        <v>3.9830000000000001</v>
      </c>
      <c r="I149" s="253"/>
      <c r="J149" s="254">
        <f>ROUND(I149*H149,2)</f>
        <v>0</v>
      </c>
      <c r="K149" s="250" t="s">
        <v>127</v>
      </c>
      <c r="L149" s="255"/>
      <c r="M149" s="256" t="s">
        <v>1</v>
      </c>
      <c r="N149" s="257" t="s">
        <v>41</v>
      </c>
      <c r="O149" s="77"/>
      <c r="P149" s="212">
        <f>O149*H149</f>
        <v>0</v>
      </c>
      <c r="Q149" s="212">
        <v>0.001</v>
      </c>
      <c r="R149" s="212">
        <f>Q149*H149</f>
        <v>0.0039830000000000004</v>
      </c>
      <c r="S149" s="212">
        <v>0</v>
      </c>
      <c r="T149" s="213">
        <f>S149*H149</f>
        <v>0</v>
      </c>
      <c r="AR149" s="15" t="s">
        <v>149</v>
      </c>
      <c r="AT149" s="15" t="s">
        <v>228</v>
      </c>
      <c r="AU149" s="15" t="s">
        <v>79</v>
      </c>
      <c r="AY149" s="15" t="s">
        <v>121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75</v>
      </c>
      <c r="BK149" s="214">
        <f>ROUND(I149*H149,2)</f>
        <v>0</v>
      </c>
      <c r="BL149" s="15" t="s">
        <v>85</v>
      </c>
      <c r="BM149" s="15" t="s">
        <v>232</v>
      </c>
    </row>
    <row r="150" s="11" customFormat="1">
      <c r="B150" s="215"/>
      <c r="C150" s="216"/>
      <c r="D150" s="217" t="s">
        <v>129</v>
      </c>
      <c r="E150" s="218" t="s">
        <v>1</v>
      </c>
      <c r="F150" s="219" t="s">
        <v>233</v>
      </c>
      <c r="G150" s="216"/>
      <c r="H150" s="220">
        <v>3.9830000000000001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129</v>
      </c>
      <c r="AU150" s="226" t="s">
        <v>79</v>
      </c>
      <c r="AV150" s="11" t="s">
        <v>79</v>
      </c>
      <c r="AW150" s="11" t="s">
        <v>32</v>
      </c>
      <c r="AX150" s="11" t="s">
        <v>70</v>
      </c>
      <c r="AY150" s="226" t="s">
        <v>121</v>
      </c>
    </row>
    <row r="151" s="12" customFormat="1">
      <c r="B151" s="227"/>
      <c r="C151" s="228"/>
      <c r="D151" s="217" t="s">
        <v>129</v>
      </c>
      <c r="E151" s="229" t="s">
        <v>1</v>
      </c>
      <c r="F151" s="230" t="s">
        <v>131</v>
      </c>
      <c r="G151" s="228"/>
      <c r="H151" s="231">
        <v>3.9830000000000001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129</v>
      </c>
      <c r="AU151" s="237" t="s">
        <v>79</v>
      </c>
      <c r="AV151" s="12" t="s">
        <v>85</v>
      </c>
      <c r="AW151" s="12" t="s">
        <v>32</v>
      </c>
      <c r="AX151" s="12" t="s">
        <v>75</v>
      </c>
      <c r="AY151" s="237" t="s">
        <v>121</v>
      </c>
    </row>
    <row r="152" s="1" customFormat="1" ht="16.5" customHeight="1">
      <c r="B152" s="36"/>
      <c r="C152" s="203" t="s">
        <v>234</v>
      </c>
      <c r="D152" s="203" t="s">
        <v>123</v>
      </c>
      <c r="E152" s="204" t="s">
        <v>235</v>
      </c>
      <c r="F152" s="205" t="s">
        <v>236</v>
      </c>
      <c r="G152" s="206" t="s">
        <v>126</v>
      </c>
      <c r="H152" s="207">
        <v>1625.01</v>
      </c>
      <c r="I152" s="208"/>
      <c r="J152" s="209">
        <f>ROUND(I152*H152,2)</f>
        <v>0</v>
      </c>
      <c r="K152" s="205" t="s">
        <v>127</v>
      </c>
      <c r="L152" s="41"/>
      <c r="M152" s="210" t="s">
        <v>1</v>
      </c>
      <c r="N152" s="211" t="s">
        <v>41</v>
      </c>
      <c r="O152" s="77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15" t="s">
        <v>85</v>
      </c>
      <c r="AT152" s="15" t="s">
        <v>123</v>
      </c>
      <c r="AU152" s="15" t="s">
        <v>79</v>
      </c>
      <c r="AY152" s="15" t="s">
        <v>121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75</v>
      </c>
      <c r="BK152" s="214">
        <f>ROUND(I152*H152,2)</f>
        <v>0</v>
      </c>
      <c r="BL152" s="15" t="s">
        <v>85</v>
      </c>
      <c r="BM152" s="15" t="s">
        <v>237</v>
      </c>
    </row>
    <row r="153" s="11" customFormat="1">
      <c r="B153" s="215"/>
      <c r="C153" s="216"/>
      <c r="D153" s="217" t="s">
        <v>129</v>
      </c>
      <c r="E153" s="218" t="s">
        <v>1</v>
      </c>
      <c r="F153" s="219" t="s">
        <v>238</v>
      </c>
      <c r="G153" s="216"/>
      <c r="H153" s="220">
        <v>942.60000000000002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129</v>
      </c>
      <c r="AU153" s="226" t="s">
        <v>79</v>
      </c>
      <c r="AV153" s="11" t="s">
        <v>79</v>
      </c>
      <c r="AW153" s="11" t="s">
        <v>32</v>
      </c>
      <c r="AX153" s="11" t="s">
        <v>70</v>
      </c>
      <c r="AY153" s="226" t="s">
        <v>121</v>
      </c>
    </row>
    <row r="154" s="11" customFormat="1">
      <c r="B154" s="215"/>
      <c r="C154" s="216"/>
      <c r="D154" s="217" t="s">
        <v>129</v>
      </c>
      <c r="E154" s="218" t="s">
        <v>1</v>
      </c>
      <c r="F154" s="219" t="s">
        <v>239</v>
      </c>
      <c r="G154" s="216"/>
      <c r="H154" s="220">
        <v>225.16999999999999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129</v>
      </c>
      <c r="AU154" s="226" t="s">
        <v>79</v>
      </c>
      <c r="AV154" s="11" t="s">
        <v>79</v>
      </c>
      <c r="AW154" s="11" t="s">
        <v>32</v>
      </c>
      <c r="AX154" s="11" t="s">
        <v>70</v>
      </c>
      <c r="AY154" s="226" t="s">
        <v>121</v>
      </c>
    </row>
    <row r="155" s="11" customFormat="1">
      <c r="B155" s="215"/>
      <c r="C155" s="216"/>
      <c r="D155" s="217" t="s">
        <v>129</v>
      </c>
      <c r="E155" s="218" t="s">
        <v>1</v>
      </c>
      <c r="F155" s="219" t="s">
        <v>240</v>
      </c>
      <c r="G155" s="216"/>
      <c r="H155" s="220">
        <v>216.88999999999999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129</v>
      </c>
      <c r="AU155" s="226" t="s">
        <v>79</v>
      </c>
      <c r="AV155" s="11" t="s">
        <v>79</v>
      </c>
      <c r="AW155" s="11" t="s">
        <v>32</v>
      </c>
      <c r="AX155" s="11" t="s">
        <v>70</v>
      </c>
      <c r="AY155" s="226" t="s">
        <v>121</v>
      </c>
    </row>
    <row r="156" s="11" customFormat="1">
      <c r="B156" s="215"/>
      <c r="C156" s="216"/>
      <c r="D156" s="217" t="s">
        <v>129</v>
      </c>
      <c r="E156" s="218" t="s">
        <v>1</v>
      </c>
      <c r="F156" s="219" t="s">
        <v>241</v>
      </c>
      <c r="G156" s="216"/>
      <c r="H156" s="220">
        <v>163.185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129</v>
      </c>
      <c r="AU156" s="226" t="s">
        <v>79</v>
      </c>
      <c r="AV156" s="11" t="s">
        <v>79</v>
      </c>
      <c r="AW156" s="11" t="s">
        <v>32</v>
      </c>
      <c r="AX156" s="11" t="s">
        <v>70</v>
      </c>
      <c r="AY156" s="226" t="s">
        <v>121</v>
      </c>
    </row>
    <row r="157" s="11" customFormat="1">
      <c r="B157" s="215"/>
      <c r="C157" s="216"/>
      <c r="D157" s="217" t="s">
        <v>129</v>
      </c>
      <c r="E157" s="218" t="s">
        <v>1</v>
      </c>
      <c r="F157" s="219" t="s">
        <v>242</v>
      </c>
      <c r="G157" s="216"/>
      <c r="H157" s="220">
        <v>0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129</v>
      </c>
      <c r="AU157" s="226" t="s">
        <v>79</v>
      </c>
      <c r="AV157" s="11" t="s">
        <v>79</v>
      </c>
      <c r="AW157" s="11" t="s">
        <v>32</v>
      </c>
      <c r="AX157" s="11" t="s">
        <v>70</v>
      </c>
      <c r="AY157" s="226" t="s">
        <v>121</v>
      </c>
    </row>
    <row r="158" s="11" customFormat="1">
      <c r="B158" s="215"/>
      <c r="C158" s="216"/>
      <c r="D158" s="217" t="s">
        <v>129</v>
      </c>
      <c r="E158" s="218" t="s">
        <v>1</v>
      </c>
      <c r="F158" s="219" t="s">
        <v>243</v>
      </c>
      <c r="G158" s="216"/>
      <c r="H158" s="220">
        <v>77.165000000000006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129</v>
      </c>
      <c r="AU158" s="226" t="s">
        <v>79</v>
      </c>
      <c r="AV158" s="11" t="s">
        <v>79</v>
      </c>
      <c r="AW158" s="11" t="s">
        <v>32</v>
      </c>
      <c r="AX158" s="11" t="s">
        <v>70</v>
      </c>
      <c r="AY158" s="226" t="s">
        <v>121</v>
      </c>
    </row>
    <row r="159" s="12" customFormat="1">
      <c r="B159" s="227"/>
      <c r="C159" s="228"/>
      <c r="D159" s="217" t="s">
        <v>129</v>
      </c>
      <c r="E159" s="229" t="s">
        <v>1</v>
      </c>
      <c r="F159" s="230" t="s">
        <v>131</v>
      </c>
      <c r="G159" s="228"/>
      <c r="H159" s="231">
        <v>1625.01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129</v>
      </c>
      <c r="AU159" s="237" t="s">
        <v>79</v>
      </c>
      <c r="AV159" s="12" t="s">
        <v>85</v>
      </c>
      <c r="AW159" s="12" t="s">
        <v>32</v>
      </c>
      <c r="AX159" s="12" t="s">
        <v>75</v>
      </c>
      <c r="AY159" s="237" t="s">
        <v>121</v>
      </c>
    </row>
    <row r="160" s="1" customFormat="1" ht="16.5" customHeight="1">
      <c r="B160" s="36"/>
      <c r="C160" s="203" t="s">
        <v>244</v>
      </c>
      <c r="D160" s="203" t="s">
        <v>123</v>
      </c>
      <c r="E160" s="204" t="s">
        <v>245</v>
      </c>
      <c r="F160" s="205" t="s">
        <v>246</v>
      </c>
      <c r="G160" s="206" t="s">
        <v>126</v>
      </c>
      <c r="H160" s="207">
        <v>265.5</v>
      </c>
      <c r="I160" s="208"/>
      <c r="J160" s="209">
        <f>ROUND(I160*H160,2)</f>
        <v>0</v>
      </c>
      <c r="K160" s="205" t="s">
        <v>127</v>
      </c>
      <c r="L160" s="41"/>
      <c r="M160" s="210" t="s">
        <v>1</v>
      </c>
      <c r="N160" s="211" t="s">
        <v>41</v>
      </c>
      <c r="O160" s="77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15" t="s">
        <v>85</v>
      </c>
      <c r="AT160" s="15" t="s">
        <v>123</v>
      </c>
      <c r="AU160" s="15" t="s">
        <v>79</v>
      </c>
      <c r="AY160" s="15" t="s">
        <v>121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75</v>
      </c>
      <c r="BK160" s="214">
        <f>ROUND(I160*H160,2)</f>
        <v>0</v>
      </c>
      <c r="BL160" s="15" t="s">
        <v>85</v>
      </c>
      <c r="BM160" s="15" t="s">
        <v>247</v>
      </c>
    </row>
    <row r="161" s="1" customFormat="1" ht="16.5" customHeight="1">
      <c r="B161" s="36"/>
      <c r="C161" s="203" t="s">
        <v>248</v>
      </c>
      <c r="D161" s="203" t="s">
        <v>123</v>
      </c>
      <c r="E161" s="204" t="s">
        <v>249</v>
      </c>
      <c r="F161" s="205" t="s">
        <v>250</v>
      </c>
      <c r="G161" s="206" t="s">
        <v>126</v>
      </c>
      <c r="H161" s="207">
        <v>265.5</v>
      </c>
      <c r="I161" s="208"/>
      <c r="J161" s="209">
        <f>ROUND(I161*H161,2)</f>
        <v>0</v>
      </c>
      <c r="K161" s="205" t="s">
        <v>127</v>
      </c>
      <c r="L161" s="41"/>
      <c r="M161" s="210" t="s">
        <v>1</v>
      </c>
      <c r="N161" s="211" t="s">
        <v>41</v>
      </c>
      <c r="O161" s="77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5" t="s">
        <v>85</v>
      </c>
      <c r="AT161" s="15" t="s">
        <v>123</v>
      </c>
      <c r="AU161" s="15" t="s">
        <v>79</v>
      </c>
      <c r="AY161" s="15" t="s">
        <v>121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75</v>
      </c>
      <c r="BK161" s="214">
        <f>ROUND(I161*H161,2)</f>
        <v>0</v>
      </c>
      <c r="BL161" s="15" t="s">
        <v>85</v>
      </c>
      <c r="BM161" s="15" t="s">
        <v>251</v>
      </c>
    </row>
    <row r="162" s="11" customFormat="1">
      <c r="B162" s="215"/>
      <c r="C162" s="216"/>
      <c r="D162" s="217" t="s">
        <v>129</v>
      </c>
      <c r="E162" s="218" t="s">
        <v>1</v>
      </c>
      <c r="F162" s="219" t="s">
        <v>252</v>
      </c>
      <c r="G162" s="216"/>
      <c r="H162" s="220">
        <v>265.5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129</v>
      </c>
      <c r="AU162" s="226" t="s">
        <v>79</v>
      </c>
      <c r="AV162" s="11" t="s">
        <v>79</v>
      </c>
      <c r="AW162" s="11" t="s">
        <v>32</v>
      </c>
      <c r="AX162" s="11" t="s">
        <v>70</v>
      </c>
      <c r="AY162" s="226" t="s">
        <v>121</v>
      </c>
    </row>
    <row r="163" s="12" customFormat="1">
      <c r="B163" s="227"/>
      <c r="C163" s="228"/>
      <c r="D163" s="217" t="s">
        <v>129</v>
      </c>
      <c r="E163" s="229" t="s">
        <v>1</v>
      </c>
      <c r="F163" s="230" t="s">
        <v>131</v>
      </c>
      <c r="G163" s="228"/>
      <c r="H163" s="231">
        <v>265.5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129</v>
      </c>
      <c r="AU163" s="237" t="s">
        <v>79</v>
      </c>
      <c r="AV163" s="12" t="s">
        <v>85</v>
      </c>
      <c r="AW163" s="12" t="s">
        <v>32</v>
      </c>
      <c r="AX163" s="12" t="s">
        <v>75</v>
      </c>
      <c r="AY163" s="237" t="s">
        <v>121</v>
      </c>
    </row>
    <row r="164" s="1" customFormat="1" ht="16.5" customHeight="1">
      <c r="B164" s="36"/>
      <c r="C164" s="248" t="s">
        <v>253</v>
      </c>
      <c r="D164" s="248" t="s">
        <v>228</v>
      </c>
      <c r="E164" s="249" t="s">
        <v>254</v>
      </c>
      <c r="F164" s="250" t="s">
        <v>255</v>
      </c>
      <c r="G164" s="251" t="s">
        <v>175</v>
      </c>
      <c r="H164" s="252">
        <v>26.550000000000001</v>
      </c>
      <c r="I164" s="253"/>
      <c r="J164" s="254">
        <f>ROUND(I164*H164,2)</f>
        <v>0</v>
      </c>
      <c r="K164" s="250" t="s">
        <v>1</v>
      </c>
      <c r="L164" s="255"/>
      <c r="M164" s="256" t="s">
        <v>1</v>
      </c>
      <c r="N164" s="257" t="s">
        <v>41</v>
      </c>
      <c r="O164" s="7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5" t="s">
        <v>149</v>
      </c>
      <c r="AT164" s="15" t="s">
        <v>228</v>
      </c>
      <c r="AU164" s="15" t="s">
        <v>79</v>
      </c>
      <c r="AY164" s="15" t="s">
        <v>121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75</v>
      </c>
      <c r="BK164" s="214">
        <f>ROUND(I164*H164,2)</f>
        <v>0</v>
      </c>
      <c r="BL164" s="15" t="s">
        <v>85</v>
      </c>
      <c r="BM164" s="15" t="s">
        <v>256</v>
      </c>
    </row>
    <row r="165" s="11" customFormat="1">
      <c r="B165" s="215"/>
      <c r="C165" s="216"/>
      <c r="D165" s="217" t="s">
        <v>129</v>
      </c>
      <c r="E165" s="218" t="s">
        <v>1</v>
      </c>
      <c r="F165" s="219" t="s">
        <v>257</v>
      </c>
      <c r="G165" s="216"/>
      <c r="H165" s="220">
        <v>26.550000000000001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129</v>
      </c>
      <c r="AU165" s="226" t="s">
        <v>79</v>
      </c>
      <c r="AV165" s="11" t="s">
        <v>79</v>
      </c>
      <c r="AW165" s="11" t="s">
        <v>32</v>
      </c>
      <c r="AX165" s="11" t="s">
        <v>70</v>
      </c>
      <c r="AY165" s="226" t="s">
        <v>121</v>
      </c>
    </row>
    <row r="166" s="12" customFormat="1">
      <c r="B166" s="227"/>
      <c r="C166" s="228"/>
      <c r="D166" s="217" t="s">
        <v>129</v>
      </c>
      <c r="E166" s="229" t="s">
        <v>1</v>
      </c>
      <c r="F166" s="230" t="s">
        <v>131</v>
      </c>
      <c r="G166" s="228"/>
      <c r="H166" s="231">
        <v>26.550000000000001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129</v>
      </c>
      <c r="AU166" s="237" t="s">
        <v>79</v>
      </c>
      <c r="AV166" s="12" t="s">
        <v>85</v>
      </c>
      <c r="AW166" s="12" t="s">
        <v>32</v>
      </c>
      <c r="AX166" s="12" t="s">
        <v>75</v>
      </c>
      <c r="AY166" s="237" t="s">
        <v>121</v>
      </c>
    </row>
    <row r="167" s="1" customFormat="1" ht="16.5" customHeight="1">
      <c r="B167" s="36"/>
      <c r="C167" s="203" t="s">
        <v>258</v>
      </c>
      <c r="D167" s="203" t="s">
        <v>123</v>
      </c>
      <c r="E167" s="204" t="s">
        <v>259</v>
      </c>
      <c r="F167" s="205" t="s">
        <v>260</v>
      </c>
      <c r="G167" s="206" t="s">
        <v>126</v>
      </c>
      <c r="H167" s="207">
        <v>265.5</v>
      </c>
      <c r="I167" s="208"/>
      <c r="J167" s="209">
        <f>ROUND(I167*H167,2)</f>
        <v>0</v>
      </c>
      <c r="K167" s="205" t="s">
        <v>127</v>
      </c>
      <c r="L167" s="41"/>
      <c r="M167" s="210" t="s">
        <v>1</v>
      </c>
      <c r="N167" s="211" t="s">
        <v>41</v>
      </c>
      <c r="O167" s="7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5" t="s">
        <v>85</v>
      </c>
      <c r="AT167" s="15" t="s">
        <v>123</v>
      </c>
      <c r="AU167" s="15" t="s">
        <v>79</v>
      </c>
      <c r="AY167" s="15" t="s">
        <v>121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75</v>
      </c>
      <c r="BK167" s="214">
        <f>ROUND(I167*H167,2)</f>
        <v>0</v>
      </c>
      <c r="BL167" s="15" t="s">
        <v>85</v>
      </c>
      <c r="BM167" s="15" t="s">
        <v>261</v>
      </c>
    </row>
    <row r="168" s="1" customFormat="1" ht="16.5" customHeight="1">
      <c r="B168" s="36"/>
      <c r="C168" s="203" t="s">
        <v>262</v>
      </c>
      <c r="D168" s="203" t="s">
        <v>123</v>
      </c>
      <c r="E168" s="204" t="s">
        <v>263</v>
      </c>
      <c r="F168" s="205" t="s">
        <v>264</v>
      </c>
      <c r="G168" s="206" t="s">
        <v>126</v>
      </c>
      <c r="H168" s="207">
        <v>265.5</v>
      </c>
      <c r="I168" s="208"/>
      <c r="J168" s="209">
        <f>ROUND(I168*H168,2)</f>
        <v>0</v>
      </c>
      <c r="K168" s="205" t="s">
        <v>127</v>
      </c>
      <c r="L168" s="41"/>
      <c r="M168" s="210" t="s">
        <v>1</v>
      </c>
      <c r="N168" s="211" t="s">
        <v>41</v>
      </c>
      <c r="O168" s="77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5" t="s">
        <v>85</v>
      </c>
      <c r="AT168" s="15" t="s">
        <v>123</v>
      </c>
      <c r="AU168" s="15" t="s">
        <v>79</v>
      </c>
      <c r="AY168" s="15" t="s">
        <v>121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75</v>
      </c>
      <c r="BK168" s="214">
        <f>ROUND(I168*H168,2)</f>
        <v>0</v>
      </c>
      <c r="BL168" s="15" t="s">
        <v>85</v>
      </c>
      <c r="BM168" s="15" t="s">
        <v>265</v>
      </c>
    </row>
    <row r="169" s="10" customFormat="1" ht="22.8" customHeight="1">
      <c r="B169" s="187"/>
      <c r="C169" s="188"/>
      <c r="D169" s="189" t="s">
        <v>69</v>
      </c>
      <c r="E169" s="201" t="s">
        <v>82</v>
      </c>
      <c r="F169" s="201" t="s">
        <v>266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SUM(P170:P176)</f>
        <v>0</v>
      </c>
      <c r="Q169" s="195"/>
      <c r="R169" s="196">
        <f>SUM(R170:R176)</f>
        <v>5.4877000000000002</v>
      </c>
      <c r="S169" s="195"/>
      <c r="T169" s="197">
        <f>SUM(T170:T176)</f>
        <v>0</v>
      </c>
      <c r="AR169" s="198" t="s">
        <v>75</v>
      </c>
      <c r="AT169" s="199" t="s">
        <v>69</v>
      </c>
      <c r="AU169" s="199" t="s">
        <v>75</v>
      </c>
      <c r="AY169" s="198" t="s">
        <v>121</v>
      </c>
      <c r="BK169" s="200">
        <f>SUM(BK170:BK176)</f>
        <v>0</v>
      </c>
    </row>
    <row r="170" s="1" customFormat="1" ht="16.5" customHeight="1">
      <c r="B170" s="36"/>
      <c r="C170" s="203" t="s">
        <v>267</v>
      </c>
      <c r="D170" s="203" t="s">
        <v>123</v>
      </c>
      <c r="E170" s="204" t="s">
        <v>268</v>
      </c>
      <c r="F170" s="205" t="s">
        <v>269</v>
      </c>
      <c r="G170" s="206" t="s">
        <v>163</v>
      </c>
      <c r="H170" s="207">
        <v>10</v>
      </c>
      <c r="I170" s="208"/>
      <c r="J170" s="209">
        <f>ROUND(I170*H170,2)</f>
        <v>0</v>
      </c>
      <c r="K170" s="205" t="s">
        <v>127</v>
      </c>
      <c r="L170" s="41"/>
      <c r="M170" s="210" t="s">
        <v>1</v>
      </c>
      <c r="N170" s="211" t="s">
        <v>41</v>
      </c>
      <c r="O170" s="77"/>
      <c r="P170" s="212">
        <f>O170*H170</f>
        <v>0</v>
      </c>
      <c r="Q170" s="212">
        <v>0.24127000000000001</v>
      </c>
      <c r="R170" s="212">
        <f>Q170*H170</f>
        <v>2.4127000000000001</v>
      </c>
      <c r="S170" s="212">
        <v>0</v>
      </c>
      <c r="T170" s="213">
        <f>S170*H170</f>
        <v>0</v>
      </c>
      <c r="AR170" s="15" t="s">
        <v>85</v>
      </c>
      <c r="AT170" s="15" t="s">
        <v>123</v>
      </c>
      <c r="AU170" s="15" t="s">
        <v>79</v>
      </c>
      <c r="AY170" s="15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75</v>
      </c>
      <c r="BK170" s="214">
        <f>ROUND(I170*H170,2)</f>
        <v>0</v>
      </c>
      <c r="BL170" s="15" t="s">
        <v>85</v>
      </c>
      <c r="BM170" s="15" t="s">
        <v>270</v>
      </c>
    </row>
    <row r="171" s="13" customFormat="1">
      <c r="B171" s="238"/>
      <c r="C171" s="239"/>
      <c r="D171" s="217" t="s">
        <v>129</v>
      </c>
      <c r="E171" s="240" t="s">
        <v>1</v>
      </c>
      <c r="F171" s="241" t="s">
        <v>271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129</v>
      </c>
      <c r="AU171" s="247" t="s">
        <v>79</v>
      </c>
      <c r="AV171" s="13" t="s">
        <v>75</v>
      </c>
      <c r="AW171" s="13" t="s">
        <v>32</v>
      </c>
      <c r="AX171" s="13" t="s">
        <v>70</v>
      </c>
      <c r="AY171" s="247" t="s">
        <v>121</v>
      </c>
    </row>
    <row r="172" s="11" customFormat="1">
      <c r="B172" s="215"/>
      <c r="C172" s="216"/>
      <c r="D172" s="217" t="s">
        <v>129</v>
      </c>
      <c r="E172" s="218" t="s">
        <v>1</v>
      </c>
      <c r="F172" s="219" t="s">
        <v>272</v>
      </c>
      <c r="G172" s="216"/>
      <c r="H172" s="220">
        <v>10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129</v>
      </c>
      <c r="AU172" s="226" t="s">
        <v>79</v>
      </c>
      <c r="AV172" s="11" t="s">
        <v>79</v>
      </c>
      <c r="AW172" s="11" t="s">
        <v>32</v>
      </c>
      <c r="AX172" s="11" t="s">
        <v>70</v>
      </c>
      <c r="AY172" s="226" t="s">
        <v>121</v>
      </c>
    </row>
    <row r="173" s="12" customFormat="1">
      <c r="B173" s="227"/>
      <c r="C173" s="228"/>
      <c r="D173" s="217" t="s">
        <v>129</v>
      </c>
      <c r="E173" s="229" t="s">
        <v>1</v>
      </c>
      <c r="F173" s="230" t="s">
        <v>131</v>
      </c>
      <c r="G173" s="228"/>
      <c r="H173" s="231">
        <v>10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129</v>
      </c>
      <c r="AU173" s="237" t="s">
        <v>79</v>
      </c>
      <c r="AV173" s="12" t="s">
        <v>85</v>
      </c>
      <c r="AW173" s="12" t="s">
        <v>32</v>
      </c>
      <c r="AX173" s="12" t="s">
        <v>75</v>
      </c>
      <c r="AY173" s="237" t="s">
        <v>121</v>
      </c>
    </row>
    <row r="174" s="1" customFormat="1" ht="16.5" customHeight="1">
      <c r="B174" s="36"/>
      <c r="C174" s="248" t="s">
        <v>273</v>
      </c>
      <c r="D174" s="248" t="s">
        <v>228</v>
      </c>
      <c r="E174" s="249" t="s">
        <v>274</v>
      </c>
      <c r="F174" s="250" t="s">
        <v>275</v>
      </c>
      <c r="G174" s="251" t="s">
        <v>276</v>
      </c>
      <c r="H174" s="252">
        <v>50</v>
      </c>
      <c r="I174" s="253"/>
      <c r="J174" s="254">
        <f>ROUND(I174*H174,2)</f>
        <v>0</v>
      </c>
      <c r="K174" s="250" t="s">
        <v>127</v>
      </c>
      <c r="L174" s="255"/>
      <c r="M174" s="256" t="s">
        <v>1</v>
      </c>
      <c r="N174" s="257" t="s">
        <v>41</v>
      </c>
      <c r="O174" s="77"/>
      <c r="P174" s="212">
        <f>O174*H174</f>
        <v>0</v>
      </c>
      <c r="Q174" s="212">
        <v>0.061499999999999999</v>
      </c>
      <c r="R174" s="212">
        <f>Q174*H174</f>
        <v>3.0750000000000002</v>
      </c>
      <c r="S174" s="212">
        <v>0</v>
      </c>
      <c r="T174" s="213">
        <f>S174*H174</f>
        <v>0</v>
      </c>
      <c r="AR174" s="15" t="s">
        <v>149</v>
      </c>
      <c r="AT174" s="15" t="s">
        <v>228</v>
      </c>
      <c r="AU174" s="15" t="s">
        <v>79</v>
      </c>
      <c r="AY174" s="15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75</v>
      </c>
      <c r="BK174" s="214">
        <f>ROUND(I174*H174,2)</f>
        <v>0</v>
      </c>
      <c r="BL174" s="15" t="s">
        <v>85</v>
      </c>
      <c r="BM174" s="15" t="s">
        <v>277</v>
      </c>
    </row>
    <row r="175" s="11" customFormat="1">
      <c r="B175" s="215"/>
      <c r="C175" s="216"/>
      <c r="D175" s="217" t="s">
        <v>129</v>
      </c>
      <c r="E175" s="218" t="s">
        <v>1</v>
      </c>
      <c r="F175" s="219" t="s">
        <v>278</v>
      </c>
      <c r="G175" s="216"/>
      <c r="H175" s="220">
        <v>50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129</v>
      </c>
      <c r="AU175" s="226" t="s">
        <v>79</v>
      </c>
      <c r="AV175" s="11" t="s">
        <v>79</v>
      </c>
      <c r="AW175" s="11" t="s">
        <v>32</v>
      </c>
      <c r="AX175" s="11" t="s">
        <v>70</v>
      </c>
      <c r="AY175" s="226" t="s">
        <v>121</v>
      </c>
    </row>
    <row r="176" s="12" customFormat="1">
      <c r="B176" s="227"/>
      <c r="C176" s="228"/>
      <c r="D176" s="217" t="s">
        <v>129</v>
      </c>
      <c r="E176" s="229" t="s">
        <v>1</v>
      </c>
      <c r="F176" s="230" t="s">
        <v>131</v>
      </c>
      <c r="G176" s="228"/>
      <c r="H176" s="231">
        <v>50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129</v>
      </c>
      <c r="AU176" s="237" t="s">
        <v>79</v>
      </c>
      <c r="AV176" s="12" t="s">
        <v>85</v>
      </c>
      <c r="AW176" s="12" t="s">
        <v>32</v>
      </c>
      <c r="AX176" s="12" t="s">
        <v>75</v>
      </c>
      <c r="AY176" s="237" t="s">
        <v>121</v>
      </c>
    </row>
    <row r="177" s="10" customFormat="1" ht="22.8" customHeight="1">
      <c r="B177" s="187"/>
      <c r="C177" s="188"/>
      <c r="D177" s="189" t="s">
        <v>69</v>
      </c>
      <c r="E177" s="201" t="s">
        <v>88</v>
      </c>
      <c r="F177" s="201" t="s">
        <v>279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SUM(P178:P244)</f>
        <v>0</v>
      </c>
      <c r="Q177" s="195"/>
      <c r="R177" s="196">
        <f>SUM(R178:R244)</f>
        <v>141.96717749999999</v>
      </c>
      <c r="S177" s="195"/>
      <c r="T177" s="197">
        <f>SUM(T178:T244)</f>
        <v>0</v>
      </c>
      <c r="AR177" s="198" t="s">
        <v>75</v>
      </c>
      <c r="AT177" s="199" t="s">
        <v>69</v>
      </c>
      <c r="AU177" s="199" t="s">
        <v>75</v>
      </c>
      <c r="AY177" s="198" t="s">
        <v>121</v>
      </c>
      <c r="BK177" s="200">
        <f>SUM(BK178:BK244)</f>
        <v>0</v>
      </c>
    </row>
    <row r="178" s="1" customFormat="1" ht="16.5" customHeight="1">
      <c r="B178" s="36"/>
      <c r="C178" s="203" t="s">
        <v>280</v>
      </c>
      <c r="D178" s="203" t="s">
        <v>123</v>
      </c>
      <c r="E178" s="204" t="s">
        <v>281</v>
      </c>
      <c r="F178" s="205" t="s">
        <v>282</v>
      </c>
      <c r="G178" s="206" t="s">
        <v>126</v>
      </c>
      <c r="H178" s="207">
        <v>141.90000000000001</v>
      </c>
      <c r="I178" s="208"/>
      <c r="J178" s="209">
        <f>ROUND(I178*H178,2)</f>
        <v>0</v>
      </c>
      <c r="K178" s="205" t="s">
        <v>127</v>
      </c>
      <c r="L178" s="41"/>
      <c r="M178" s="210" t="s">
        <v>1</v>
      </c>
      <c r="N178" s="211" t="s">
        <v>41</v>
      </c>
      <c r="O178" s="77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AR178" s="15" t="s">
        <v>85</v>
      </c>
      <c r="AT178" s="15" t="s">
        <v>123</v>
      </c>
      <c r="AU178" s="15" t="s">
        <v>79</v>
      </c>
      <c r="AY178" s="15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75</v>
      </c>
      <c r="BK178" s="214">
        <f>ROUND(I178*H178,2)</f>
        <v>0</v>
      </c>
      <c r="BL178" s="15" t="s">
        <v>85</v>
      </c>
      <c r="BM178" s="15" t="s">
        <v>283</v>
      </c>
    </row>
    <row r="179" s="11" customFormat="1">
      <c r="B179" s="215"/>
      <c r="C179" s="216"/>
      <c r="D179" s="217" t="s">
        <v>129</v>
      </c>
      <c r="E179" s="218" t="s">
        <v>1</v>
      </c>
      <c r="F179" s="219" t="s">
        <v>284</v>
      </c>
      <c r="G179" s="216"/>
      <c r="H179" s="220">
        <v>85.200000000000003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129</v>
      </c>
      <c r="AU179" s="226" t="s">
        <v>79</v>
      </c>
      <c r="AV179" s="11" t="s">
        <v>79</v>
      </c>
      <c r="AW179" s="11" t="s">
        <v>32</v>
      </c>
      <c r="AX179" s="11" t="s">
        <v>70</v>
      </c>
      <c r="AY179" s="226" t="s">
        <v>121</v>
      </c>
    </row>
    <row r="180" s="11" customFormat="1">
      <c r="B180" s="215"/>
      <c r="C180" s="216"/>
      <c r="D180" s="217" t="s">
        <v>129</v>
      </c>
      <c r="E180" s="218" t="s">
        <v>1</v>
      </c>
      <c r="F180" s="219" t="s">
        <v>285</v>
      </c>
      <c r="G180" s="216"/>
      <c r="H180" s="220">
        <v>56.700000000000003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129</v>
      </c>
      <c r="AU180" s="226" t="s">
        <v>79</v>
      </c>
      <c r="AV180" s="11" t="s">
        <v>79</v>
      </c>
      <c r="AW180" s="11" t="s">
        <v>32</v>
      </c>
      <c r="AX180" s="11" t="s">
        <v>70</v>
      </c>
      <c r="AY180" s="226" t="s">
        <v>121</v>
      </c>
    </row>
    <row r="181" s="12" customFormat="1">
      <c r="B181" s="227"/>
      <c r="C181" s="228"/>
      <c r="D181" s="217" t="s">
        <v>129</v>
      </c>
      <c r="E181" s="229" t="s">
        <v>1</v>
      </c>
      <c r="F181" s="230" t="s">
        <v>131</v>
      </c>
      <c r="G181" s="228"/>
      <c r="H181" s="231">
        <v>141.90000000000001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129</v>
      </c>
      <c r="AU181" s="237" t="s">
        <v>79</v>
      </c>
      <c r="AV181" s="12" t="s">
        <v>85</v>
      </c>
      <c r="AW181" s="12" t="s">
        <v>32</v>
      </c>
      <c r="AX181" s="12" t="s">
        <v>75</v>
      </c>
      <c r="AY181" s="237" t="s">
        <v>121</v>
      </c>
    </row>
    <row r="182" s="1" customFormat="1" ht="16.5" customHeight="1">
      <c r="B182" s="36"/>
      <c r="C182" s="203" t="s">
        <v>286</v>
      </c>
      <c r="D182" s="203" t="s">
        <v>123</v>
      </c>
      <c r="E182" s="204" t="s">
        <v>287</v>
      </c>
      <c r="F182" s="205" t="s">
        <v>288</v>
      </c>
      <c r="G182" s="206" t="s">
        <v>126</v>
      </c>
      <c r="H182" s="207">
        <v>942.60000000000002</v>
      </c>
      <c r="I182" s="208"/>
      <c r="J182" s="209">
        <f>ROUND(I182*H182,2)</f>
        <v>0</v>
      </c>
      <c r="K182" s="205" t="s">
        <v>127</v>
      </c>
      <c r="L182" s="41"/>
      <c r="M182" s="210" t="s">
        <v>1</v>
      </c>
      <c r="N182" s="211" t="s">
        <v>41</v>
      </c>
      <c r="O182" s="77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AR182" s="15" t="s">
        <v>85</v>
      </c>
      <c r="AT182" s="15" t="s">
        <v>123</v>
      </c>
      <c r="AU182" s="15" t="s">
        <v>79</v>
      </c>
      <c r="AY182" s="15" t="s">
        <v>121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5" t="s">
        <v>75</v>
      </c>
      <c r="BK182" s="214">
        <f>ROUND(I182*H182,2)</f>
        <v>0</v>
      </c>
      <c r="BL182" s="15" t="s">
        <v>85</v>
      </c>
      <c r="BM182" s="15" t="s">
        <v>289</v>
      </c>
    </row>
    <row r="183" s="13" customFormat="1">
      <c r="B183" s="238"/>
      <c r="C183" s="239"/>
      <c r="D183" s="217" t="s">
        <v>129</v>
      </c>
      <c r="E183" s="240" t="s">
        <v>1</v>
      </c>
      <c r="F183" s="241" t="s">
        <v>290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129</v>
      </c>
      <c r="AU183" s="247" t="s">
        <v>79</v>
      </c>
      <c r="AV183" s="13" t="s">
        <v>75</v>
      </c>
      <c r="AW183" s="13" t="s">
        <v>32</v>
      </c>
      <c r="AX183" s="13" t="s">
        <v>70</v>
      </c>
      <c r="AY183" s="247" t="s">
        <v>121</v>
      </c>
    </row>
    <row r="184" s="11" customFormat="1">
      <c r="B184" s="215"/>
      <c r="C184" s="216"/>
      <c r="D184" s="217" t="s">
        <v>129</v>
      </c>
      <c r="E184" s="218" t="s">
        <v>1</v>
      </c>
      <c r="F184" s="219" t="s">
        <v>291</v>
      </c>
      <c r="G184" s="216"/>
      <c r="H184" s="220">
        <v>942.60000000000002</v>
      </c>
      <c r="I184" s="221"/>
      <c r="J184" s="216"/>
      <c r="K184" s="216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129</v>
      </c>
      <c r="AU184" s="226" t="s">
        <v>79</v>
      </c>
      <c r="AV184" s="11" t="s">
        <v>79</v>
      </c>
      <c r="AW184" s="11" t="s">
        <v>32</v>
      </c>
      <c r="AX184" s="11" t="s">
        <v>70</v>
      </c>
      <c r="AY184" s="226" t="s">
        <v>121</v>
      </c>
    </row>
    <row r="185" s="12" customFormat="1">
      <c r="B185" s="227"/>
      <c r="C185" s="228"/>
      <c r="D185" s="217" t="s">
        <v>129</v>
      </c>
      <c r="E185" s="229" t="s">
        <v>1</v>
      </c>
      <c r="F185" s="230" t="s">
        <v>131</v>
      </c>
      <c r="G185" s="228"/>
      <c r="H185" s="231">
        <v>942.60000000000002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129</v>
      </c>
      <c r="AU185" s="237" t="s">
        <v>79</v>
      </c>
      <c r="AV185" s="12" t="s">
        <v>85</v>
      </c>
      <c r="AW185" s="12" t="s">
        <v>32</v>
      </c>
      <c r="AX185" s="12" t="s">
        <v>75</v>
      </c>
      <c r="AY185" s="237" t="s">
        <v>121</v>
      </c>
    </row>
    <row r="186" s="1" customFormat="1" ht="16.5" customHeight="1">
      <c r="B186" s="36"/>
      <c r="C186" s="203" t="s">
        <v>292</v>
      </c>
      <c r="D186" s="203" t="s">
        <v>123</v>
      </c>
      <c r="E186" s="204" t="s">
        <v>293</v>
      </c>
      <c r="F186" s="205" t="s">
        <v>294</v>
      </c>
      <c r="G186" s="206" t="s">
        <v>126</v>
      </c>
      <c r="H186" s="207">
        <v>188.59999999999999</v>
      </c>
      <c r="I186" s="208"/>
      <c r="J186" s="209">
        <f>ROUND(I186*H186,2)</f>
        <v>0</v>
      </c>
      <c r="K186" s="205" t="s">
        <v>127</v>
      </c>
      <c r="L186" s="41"/>
      <c r="M186" s="210" t="s">
        <v>1</v>
      </c>
      <c r="N186" s="211" t="s">
        <v>41</v>
      </c>
      <c r="O186" s="77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AR186" s="15" t="s">
        <v>85</v>
      </c>
      <c r="AT186" s="15" t="s">
        <v>123</v>
      </c>
      <c r="AU186" s="15" t="s">
        <v>79</v>
      </c>
      <c r="AY186" s="15" t="s">
        <v>121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75</v>
      </c>
      <c r="BK186" s="214">
        <f>ROUND(I186*H186,2)</f>
        <v>0</v>
      </c>
      <c r="BL186" s="15" t="s">
        <v>85</v>
      </c>
      <c r="BM186" s="15" t="s">
        <v>295</v>
      </c>
    </row>
    <row r="187" s="11" customFormat="1">
      <c r="B187" s="215"/>
      <c r="C187" s="216"/>
      <c r="D187" s="217" t="s">
        <v>129</v>
      </c>
      <c r="E187" s="218" t="s">
        <v>1</v>
      </c>
      <c r="F187" s="219" t="s">
        <v>296</v>
      </c>
      <c r="G187" s="216"/>
      <c r="H187" s="220">
        <v>179.59999999999999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129</v>
      </c>
      <c r="AU187" s="226" t="s">
        <v>79</v>
      </c>
      <c r="AV187" s="11" t="s">
        <v>79</v>
      </c>
      <c r="AW187" s="11" t="s">
        <v>32</v>
      </c>
      <c r="AX187" s="11" t="s">
        <v>70</v>
      </c>
      <c r="AY187" s="226" t="s">
        <v>121</v>
      </c>
    </row>
    <row r="188" s="11" customFormat="1">
      <c r="B188" s="215"/>
      <c r="C188" s="216"/>
      <c r="D188" s="217" t="s">
        <v>129</v>
      </c>
      <c r="E188" s="218" t="s">
        <v>1</v>
      </c>
      <c r="F188" s="219" t="s">
        <v>297</v>
      </c>
      <c r="G188" s="216"/>
      <c r="H188" s="220">
        <v>9</v>
      </c>
      <c r="I188" s="221"/>
      <c r="J188" s="216"/>
      <c r="K188" s="216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129</v>
      </c>
      <c r="AU188" s="226" t="s">
        <v>79</v>
      </c>
      <c r="AV188" s="11" t="s">
        <v>79</v>
      </c>
      <c r="AW188" s="11" t="s">
        <v>32</v>
      </c>
      <c r="AX188" s="11" t="s">
        <v>70</v>
      </c>
      <c r="AY188" s="226" t="s">
        <v>121</v>
      </c>
    </row>
    <row r="189" s="11" customFormat="1">
      <c r="B189" s="215"/>
      <c r="C189" s="216"/>
      <c r="D189" s="217" t="s">
        <v>129</v>
      </c>
      <c r="E189" s="218" t="s">
        <v>1</v>
      </c>
      <c r="F189" s="219" t="s">
        <v>298</v>
      </c>
      <c r="G189" s="216"/>
      <c r="H189" s="220">
        <v>0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129</v>
      </c>
      <c r="AU189" s="226" t="s">
        <v>79</v>
      </c>
      <c r="AV189" s="11" t="s">
        <v>79</v>
      </c>
      <c r="AW189" s="11" t="s">
        <v>32</v>
      </c>
      <c r="AX189" s="11" t="s">
        <v>70</v>
      </c>
      <c r="AY189" s="226" t="s">
        <v>121</v>
      </c>
    </row>
    <row r="190" s="11" customFormat="1">
      <c r="B190" s="215"/>
      <c r="C190" s="216"/>
      <c r="D190" s="217" t="s">
        <v>129</v>
      </c>
      <c r="E190" s="218" t="s">
        <v>1</v>
      </c>
      <c r="F190" s="219" t="s">
        <v>299</v>
      </c>
      <c r="G190" s="216"/>
      <c r="H190" s="220">
        <v>0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129</v>
      </c>
      <c r="AU190" s="226" t="s">
        <v>79</v>
      </c>
      <c r="AV190" s="11" t="s">
        <v>79</v>
      </c>
      <c r="AW190" s="11" t="s">
        <v>32</v>
      </c>
      <c r="AX190" s="11" t="s">
        <v>70</v>
      </c>
      <c r="AY190" s="226" t="s">
        <v>121</v>
      </c>
    </row>
    <row r="191" s="12" customFormat="1">
      <c r="B191" s="227"/>
      <c r="C191" s="228"/>
      <c r="D191" s="217" t="s">
        <v>129</v>
      </c>
      <c r="E191" s="229" t="s">
        <v>1</v>
      </c>
      <c r="F191" s="230" t="s">
        <v>131</v>
      </c>
      <c r="G191" s="228"/>
      <c r="H191" s="231">
        <v>188.59999999999999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129</v>
      </c>
      <c r="AU191" s="237" t="s">
        <v>79</v>
      </c>
      <c r="AV191" s="12" t="s">
        <v>85</v>
      </c>
      <c r="AW191" s="12" t="s">
        <v>32</v>
      </c>
      <c r="AX191" s="12" t="s">
        <v>75</v>
      </c>
      <c r="AY191" s="237" t="s">
        <v>121</v>
      </c>
    </row>
    <row r="192" s="1" customFormat="1" ht="16.5" customHeight="1">
      <c r="B192" s="36"/>
      <c r="C192" s="203" t="s">
        <v>300</v>
      </c>
      <c r="D192" s="203" t="s">
        <v>123</v>
      </c>
      <c r="E192" s="204" t="s">
        <v>301</v>
      </c>
      <c r="F192" s="205" t="s">
        <v>302</v>
      </c>
      <c r="G192" s="206" t="s">
        <v>126</v>
      </c>
      <c r="H192" s="207">
        <v>1131.1199999999999</v>
      </c>
      <c r="I192" s="208"/>
      <c r="J192" s="209">
        <f>ROUND(I192*H192,2)</f>
        <v>0</v>
      </c>
      <c r="K192" s="205" t="s">
        <v>127</v>
      </c>
      <c r="L192" s="41"/>
      <c r="M192" s="210" t="s">
        <v>1</v>
      </c>
      <c r="N192" s="211" t="s">
        <v>41</v>
      </c>
      <c r="O192" s="77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AR192" s="15" t="s">
        <v>85</v>
      </c>
      <c r="AT192" s="15" t="s">
        <v>123</v>
      </c>
      <c r="AU192" s="15" t="s">
        <v>79</v>
      </c>
      <c r="AY192" s="15" t="s">
        <v>121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75</v>
      </c>
      <c r="BK192" s="214">
        <f>ROUND(I192*H192,2)</f>
        <v>0</v>
      </c>
      <c r="BL192" s="15" t="s">
        <v>85</v>
      </c>
      <c r="BM192" s="15" t="s">
        <v>303</v>
      </c>
    </row>
    <row r="193" s="11" customFormat="1">
      <c r="B193" s="215"/>
      <c r="C193" s="216"/>
      <c r="D193" s="217" t="s">
        <v>129</v>
      </c>
      <c r="E193" s="218" t="s">
        <v>1</v>
      </c>
      <c r="F193" s="219" t="s">
        <v>304</v>
      </c>
      <c r="G193" s="216"/>
      <c r="H193" s="220">
        <v>893.88</v>
      </c>
      <c r="I193" s="221"/>
      <c r="J193" s="216"/>
      <c r="K193" s="216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129</v>
      </c>
      <c r="AU193" s="226" t="s">
        <v>79</v>
      </c>
      <c r="AV193" s="11" t="s">
        <v>79</v>
      </c>
      <c r="AW193" s="11" t="s">
        <v>32</v>
      </c>
      <c r="AX193" s="11" t="s">
        <v>70</v>
      </c>
      <c r="AY193" s="226" t="s">
        <v>121</v>
      </c>
    </row>
    <row r="194" s="11" customFormat="1">
      <c r="B194" s="215"/>
      <c r="C194" s="216"/>
      <c r="D194" s="217" t="s">
        <v>129</v>
      </c>
      <c r="E194" s="218" t="s">
        <v>1</v>
      </c>
      <c r="F194" s="219" t="s">
        <v>305</v>
      </c>
      <c r="G194" s="216"/>
      <c r="H194" s="220">
        <v>237.24000000000001</v>
      </c>
      <c r="I194" s="221"/>
      <c r="J194" s="216"/>
      <c r="K194" s="216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129</v>
      </c>
      <c r="AU194" s="226" t="s">
        <v>79</v>
      </c>
      <c r="AV194" s="11" t="s">
        <v>79</v>
      </c>
      <c r="AW194" s="11" t="s">
        <v>32</v>
      </c>
      <c r="AX194" s="11" t="s">
        <v>70</v>
      </c>
      <c r="AY194" s="226" t="s">
        <v>121</v>
      </c>
    </row>
    <row r="195" s="12" customFormat="1">
      <c r="B195" s="227"/>
      <c r="C195" s="228"/>
      <c r="D195" s="217" t="s">
        <v>129</v>
      </c>
      <c r="E195" s="229" t="s">
        <v>1</v>
      </c>
      <c r="F195" s="230" t="s">
        <v>131</v>
      </c>
      <c r="G195" s="228"/>
      <c r="H195" s="231">
        <v>1131.1199999999999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129</v>
      </c>
      <c r="AU195" s="237" t="s">
        <v>79</v>
      </c>
      <c r="AV195" s="12" t="s">
        <v>85</v>
      </c>
      <c r="AW195" s="12" t="s">
        <v>32</v>
      </c>
      <c r="AX195" s="12" t="s">
        <v>75</v>
      </c>
      <c r="AY195" s="237" t="s">
        <v>121</v>
      </c>
    </row>
    <row r="196" s="1" customFormat="1" ht="16.5" customHeight="1">
      <c r="B196" s="36"/>
      <c r="C196" s="203" t="s">
        <v>306</v>
      </c>
      <c r="D196" s="203" t="s">
        <v>123</v>
      </c>
      <c r="E196" s="204" t="s">
        <v>307</v>
      </c>
      <c r="F196" s="205" t="s">
        <v>308</v>
      </c>
      <c r="G196" s="206" t="s">
        <v>126</v>
      </c>
      <c r="H196" s="207">
        <v>262.89999999999998</v>
      </c>
      <c r="I196" s="208"/>
      <c r="J196" s="209">
        <f>ROUND(I196*H196,2)</f>
        <v>0</v>
      </c>
      <c r="K196" s="205" t="s">
        <v>127</v>
      </c>
      <c r="L196" s="41"/>
      <c r="M196" s="210" t="s">
        <v>1</v>
      </c>
      <c r="N196" s="211" t="s">
        <v>41</v>
      </c>
      <c r="O196" s="7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5" t="s">
        <v>85</v>
      </c>
      <c r="AT196" s="15" t="s">
        <v>123</v>
      </c>
      <c r="AU196" s="15" t="s">
        <v>79</v>
      </c>
      <c r="AY196" s="15" t="s">
        <v>121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75</v>
      </c>
      <c r="BK196" s="214">
        <f>ROUND(I196*H196,2)</f>
        <v>0</v>
      </c>
      <c r="BL196" s="15" t="s">
        <v>85</v>
      </c>
      <c r="BM196" s="15" t="s">
        <v>309</v>
      </c>
    </row>
    <row r="197" s="11" customFormat="1">
      <c r="B197" s="215"/>
      <c r="C197" s="216"/>
      <c r="D197" s="217" t="s">
        <v>129</v>
      </c>
      <c r="E197" s="218" t="s">
        <v>1</v>
      </c>
      <c r="F197" s="219" t="s">
        <v>310</v>
      </c>
      <c r="G197" s="216"/>
      <c r="H197" s="220">
        <v>67.099999999999994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129</v>
      </c>
      <c r="AU197" s="226" t="s">
        <v>79</v>
      </c>
      <c r="AV197" s="11" t="s">
        <v>79</v>
      </c>
      <c r="AW197" s="11" t="s">
        <v>32</v>
      </c>
      <c r="AX197" s="11" t="s">
        <v>70</v>
      </c>
      <c r="AY197" s="226" t="s">
        <v>121</v>
      </c>
    </row>
    <row r="198" s="11" customFormat="1">
      <c r="B198" s="215"/>
      <c r="C198" s="216"/>
      <c r="D198" s="217" t="s">
        <v>129</v>
      </c>
      <c r="E198" s="218" t="s">
        <v>1</v>
      </c>
      <c r="F198" s="219" t="s">
        <v>311</v>
      </c>
      <c r="G198" s="216"/>
      <c r="H198" s="220">
        <v>166.80000000000001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129</v>
      </c>
      <c r="AU198" s="226" t="s">
        <v>79</v>
      </c>
      <c r="AV198" s="11" t="s">
        <v>79</v>
      </c>
      <c r="AW198" s="11" t="s">
        <v>32</v>
      </c>
      <c r="AX198" s="11" t="s">
        <v>70</v>
      </c>
      <c r="AY198" s="226" t="s">
        <v>121</v>
      </c>
    </row>
    <row r="199" s="11" customFormat="1">
      <c r="B199" s="215"/>
      <c r="C199" s="216"/>
      <c r="D199" s="217" t="s">
        <v>129</v>
      </c>
      <c r="E199" s="218" t="s">
        <v>1</v>
      </c>
      <c r="F199" s="219" t="s">
        <v>312</v>
      </c>
      <c r="G199" s="216"/>
      <c r="H199" s="220">
        <v>29</v>
      </c>
      <c r="I199" s="221"/>
      <c r="J199" s="216"/>
      <c r="K199" s="216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129</v>
      </c>
      <c r="AU199" s="226" t="s">
        <v>79</v>
      </c>
      <c r="AV199" s="11" t="s">
        <v>79</v>
      </c>
      <c r="AW199" s="11" t="s">
        <v>32</v>
      </c>
      <c r="AX199" s="11" t="s">
        <v>70</v>
      </c>
      <c r="AY199" s="226" t="s">
        <v>121</v>
      </c>
    </row>
    <row r="200" s="12" customFormat="1">
      <c r="B200" s="227"/>
      <c r="C200" s="228"/>
      <c r="D200" s="217" t="s">
        <v>129</v>
      </c>
      <c r="E200" s="229" t="s">
        <v>1</v>
      </c>
      <c r="F200" s="230" t="s">
        <v>131</v>
      </c>
      <c r="G200" s="228"/>
      <c r="H200" s="231">
        <v>262.89999999999998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129</v>
      </c>
      <c r="AU200" s="237" t="s">
        <v>79</v>
      </c>
      <c r="AV200" s="12" t="s">
        <v>85</v>
      </c>
      <c r="AW200" s="12" t="s">
        <v>32</v>
      </c>
      <c r="AX200" s="12" t="s">
        <v>75</v>
      </c>
      <c r="AY200" s="237" t="s">
        <v>121</v>
      </c>
    </row>
    <row r="201" s="1" customFormat="1" ht="16.5" customHeight="1">
      <c r="B201" s="36"/>
      <c r="C201" s="203" t="s">
        <v>313</v>
      </c>
      <c r="D201" s="203" t="s">
        <v>123</v>
      </c>
      <c r="E201" s="204" t="s">
        <v>314</v>
      </c>
      <c r="F201" s="205" t="s">
        <v>315</v>
      </c>
      <c r="G201" s="206" t="s">
        <v>126</v>
      </c>
      <c r="H201" s="207">
        <v>942.60000000000002</v>
      </c>
      <c r="I201" s="208"/>
      <c r="J201" s="209">
        <f>ROUND(I201*H201,2)</f>
        <v>0</v>
      </c>
      <c r="K201" s="205" t="s">
        <v>127</v>
      </c>
      <c r="L201" s="41"/>
      <c r="M201" s="210" t="s">
        <v>1</v>
      </c>
      <c r="N201" s="211" t="s">
        <v>41</v>
      </c>
      <c r="O201" s="77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15" t="s">
        <v>85</v>
      </c>
      <c r="AT201" s="15" t="s">
        <v>123</v>
      </c>
      <c r="AU201" s="15" t="s">
        <v>79</v>
      </c>
      <c r="AY201" s="15" t="s">
        <v>121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75</v>
      </c>
      <c r="BK201" s="214">
        <f>ROUND(I201*H201,2)</f>
        <v>0</v>
      </c>
      <c r="BL201" s="15" t="s">
        <v>85</v>
      </c>
      <c r="BM201" s="15" t="s">
        <v>316</v>
      </c>
    </row>
    <row r="202" s="11" customFormat="1">
      <c r="B202" s="215"/>
      <c r="C202" s="216"/>
      <c r="D202" s="217" t="s">
        <v>129</v>
      </c>
      <c r="E202" s="218" t="s">
        <v>1</v>
      </c>
      <c r="F202" s="219" t="s">
        <v>317</v>
      </c>
      <c r="G202" s="216"/>
      <c r="H202" s="220">
        <v>744.89999999999998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129</v>
      </c>
      <c r="AU202" s="226" t="s">
        <v>79</v>
      </c>
      <c r="AV202" s="11" t="s">
        <v>79</v>
      </c>
      <c r="AW202" s="11" t="s">
        <v>32</v>
      </c>
      <c r="AX202" s="11" t="s">
        <v>70</v>
      </c>
      <c r="AY202" s="226" t="s">
        <v>121</v>
      </c>
    </row>
    <row r="203" s="11" customFormat="1">
      <c r="B203" s="215"/>
      <c r="C203" s="216"/>
      <c r="D203" s="217" t="s">
        <v>129</v>
      </c>
      <c r="E203" s="218" t="s">
        <v>1</v>
      </c>
      <c r="F203" s="219" t="s">
        <v>318</v>
      </c>
      <c r="G203" s="216"/>
      <c r="H203" s="220">
        <v>197.69999999999999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129</v>
      </c>
      <c r="AU203" s="226" t="s">
        <v>79</v>
      </c>
      <c r="AV203" s="11" t="s">
        <v>79</v>
      </c>
      <c r="AW203" s="11" t="s">
        <v>32</v>
      </c>
      <c r="AX203" s="11" t="s">
        <v>70</v>
      </c>
      <c r="AY203" s="226" t="s">
        <v>121</v>
      </c>
    </row>
    <row r="204" s="11" customFormat="1">
      <c r="B204" s="215"/>
      <c r="C204" s="216"/>
      <c r="D204" s="217" t="s">
        <v>129</v>
      </c>
      <c r="E204" s="218" t="s">
        <v>1</v>
      </c>
      <c r="F204" s="219" t="s">
        <v>319</v>
      </c>
      <c r="G204" s="216"/>
      <c r="H204" s="220">
        <v>0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129</v>
      </c>
      <c r="AU204" s="226" t="s">
        <v>79</v>
      </c>
      <c r="AV204" s="11" t="s">
        <v>79</v>
      </c>
      <c r="AW204" s="11" t="s">
        <v>32</v>
      </c>
      <c r="AX204" s="11" t="s">
        <v>70</v>
      </c>
      <c r="AY204" s="226" t="s">
        <v>121</v>
      </c>
    </row>
    <row r="205" s="12" customFormat="1">
      <c r="B205" s="227"/>
      <c r="C205" s="228"/>
      <c r="D205" s="217" t="s">
        <v>129</v>
      </c>
      <c r="E205" s="229" t="s">
        <v>1</v>
      </c>
      <c r="F205" s="230" t="s">
        <v>131</v>
      </c>
      <c r="G205" s="228"/>
      <c r="H205" s="231">
        <v>942.60000000000002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129</v>
      </c>
      <c r="AU205" s="237" t="s">
        <v>79</v>
      </c>
      <c r="AV205" s="12" t="s">
        <v>85</v>
      </c>
      <c r="AW205" s="12" t="s">
        <v>32</v>
      </c>
      <c r="AX205" s="12" t="s">
        <v>75</v>
      </c>
      <c r="AY205" s="237" t="s">
        <v>121</v>
      </c>
    </row>
    <row r="206" s="1" customFormat="1" ht="16.5" customHeight="1">
      <c r="B206" s="36"/>
      <c r="C206" s="203" t="s">
        <v>320</v>
      </c>
      <c r="D206" s="203" t="s">
        <v>123</v>
      </c>
      <c r="E206" s="204" t="s">
        <v>321</v>
      </c>
      <c r="F206" s="205" t="s">
        <v>322</v>
      </c>
      <c r="G206" s="206" t="s">
        <v>126</v>
      </c>
      <c r="H206" s="207">
        <v>11</v>
      </c>
      <c r="I206" s="208"/>
      <c r="J206" s="209">
        <f>ROUND(I206*H206,2)</f>
        <v>0</v>
      </c>
      <c r="K206" s="205" t="s">
        <v>1</v>
      </c>
      <c r="L206" s="41"/>
      <c r="M206" s="210" t="s">
        <v>1</v>
      </c>
      <c r="N206" s="211" t="s">
        <v>41</v>
      </c>
      <c r="O206" s="77"/>
      <c r="P206" s="212">
        <f>O206*H206</f>
        <v>0</v>
      </c>
      <c r="Q206" s="212">
        <v>0.20399999999999999</v>
      </c>
      <c r="R206" s="212">
        <f>Q206*H206</f>
        <v>2.2439999999999998</v>
      </c>
      <c r="S206" s="212">
        <v>0</v>
      </c>
      <c r="T206" s="213">
        <f>S206*H206</f>
        <v>0</v>
      </c>
      <c r="AR206" s="15" t="s">
        <v>85</v>
      </c>
      <c r="AT206" s="15" t="s">
        <v>123</v>
      </c>
      <c r="AU206" s="15" t="s">
        <v>79</v>
      </c>
      <c r="AY206" s="15" t="s">
        <v>121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75</v>
      </c>
      <c r="BK206" s="214">
        <f>ROUND(I206*H206,2)</f>
        <v>0</v>
      </c>
      <c r="BL206" s="15" t="s">
        <v>85</v>
      </c>
      <c r="BM206" s="15" t="s">
        <v>323</v>
      </c>
    </row>
    <row r="207" s="11" customFormat="1">
      <c r="B207" s="215"/>
      <c r="C207" s="216"/>
      <c r="D207" s="217" t="s">
        <v>129</v>
      </c>
      <c r="E207" s="218" t="s">
        <v>1</v>
      </c>
      <c r="F207" s="219" t="s">
        <v>324</v>
      </c>
      <c r="G207" s="216"/>
      <c r="H207" s="220">
        <v>11</v>
      </c>
      <c r="I207" s="221"/>
      <c r="J207" s="216"/>
      <c r="K207" s="216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129</v>
      </c>
      <c r="AU207" s="226" t="s">
        <v>79</v>
      </c>
      <c r="AV207" s="11" t="s">
        <v>79</v>
      </c>
      <c r="AW207" s="11" t="s">
        <v>32</v>
      </c>
      <c r="AX207" s="11" t="s">
        <v>70</v>
      </c>
      <c r="AY207" s="226" t="s">
        <v>121</v>
      </c>
    </row>
    <row r="208" s="12" customFormat="1">
      <c r="B208" s="227"/>
      <c r="C208" s="228"/>
      <c r="D208" s="217" t="s">
        <v>129</v>
      </c>
      <c r="E208" s="229" t="s">
        <v>1</v>
      </c>
      <c r="F208" s="230" t="s">
        <v>131</v>
      </c>
      <c r="G208" s="228"/>
      <c r="H208" s="231">
        <v>11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129</v>
      </c>
      <c r="AU208" s="237" t="s">
        <v>79</v>
      </c>
      <c r="AV208" s="12" t="s">
        <v>85</v>
      </c>
      <c r="AW208" s="12" t="s">
        <v>32</v>
      </c>
      <c r="AX208" s="12" t="s">
        <v>75</v>
      </c>
      <c r="AY208" s="237" t="s">
        <v>121</v>
      </c>
    </row>
    <row r="209" s="1" customFormat="1" ht="16.5" customHeight="1">
      <c r="B209" s="36"/>
      <c r="C209" s="203" t="s">
        <v>325</v>
      </c>
      <c r="D209" s="203" t="s">
        <v>123</v>
      </c>
      <c r="E209" s="204" t="s">
        <v>326</v>
      </c>
      <c r="F209" s="205" t="s">
        <v>327</v>
      </c>
      <c r="G209" s="206" t="s">
        <v>126</v>
      </c>
      <c r="H209" s="207">
        <v>942.60000000000002</v>
      </c>
      <c r="I209" s="208"/>
      <c r="J209" s="209">
        <f>ROUND(I209*H209,2)</f>
        <v>0</v>
      </c>
      <c r="K209" s="205" t="s">
        <v>127</v>
      </c>
      <c r="L209" s="41"/>
      <c r="M209" s="210" t="s">
        <v>1</v>
      </c>
      <c r="N209" s="211" t="s">
        <v>41</v>
      </c>
      <c r="O209" s="77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AR209" s="15" t="s">
        <v>85</v>
      </c>
      <c r="AT209" s="15" t="s">
        <v>123</v>
      </c>
      <c r="AU209" s="15" t="s">
        <v>79</v>
      </c>
      <c r="AY209" s="15" t="s">
        <v>121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75</v>
      </c>
      <c r="BK209" s="214">
        <f>ROUND(I209*H209,2)</f>
        <v>0</v>
      </c>
      <c r="BL209" s="15" t="s">
        <v>85</v>
      </c>
      <c r="BM209" s="15" t="s">
        <v>328</v>
      </c>
    </row>
    <row r="210" s="11" customFormat="1">
      <c r="B210" s="215"/>
      <c r="C210" s="216"/>
      <c r="D210" s="217" t="s">
        <v>129</v>
      </c>
      <c r="E210" s="218" t="s">
        <v>1</v>
      </c>
      <c r="F210" s="219" t="s">
        <v>329</v>
      </c>
      <c r="G210" s="216"/>
      <c r="H210" s="220">
        <v>744.89999999999998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129</v>
      </c>
      <c r="AU210" s="226" t="s">
        <v>79</v>
      </c>
      <c r="AV210" s="11" t="s">
        <v>79</v>
      </c>
      <c r="AW210" s="11" t="s">
        <v>32</v>
      </c>
      <c r="AX210" s="11" t="s">
        <v>70</v>
      </c>
      <c r="AY210" s="226" t="s">
        <v>121</v>
      </c>
    </row>
    <row r="211" s="11" customFormat="1">
      <c r="B211" s="215"/>
      <c r="C211" s="216"/>
      <c r="D211" s="217" t="s">
        <v>129</v>
      </c>
      <c r="E211" s="218" t="s">
        <v>1</v>
      </c>
      <c r="F211" s="219" t="s">
        <v>330</v>
      </c>
      <c r="G211" s="216"/>
      <c r="H211" s="220">
        <v>197.69999999999999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129</v>
      </c>
      <c r="AU211" s="226" t="s">
        <v>79</v>
      </c>
      <c r="AV211" s="11" t="s">
        <v>79</v>
      </c>
      <c r="AW211" s="11" t="s">
        <v>32</v>
      </c>
      <c r="AX211" s="11" t="s">
        <v>70</v>
      </c>
      <c r="AY211" s="226" t="s">
        <v>121</v>
      </c>
    </row>
    <row r="212" s="12" customFormat="1">
      <c r="B212" s="227"/>
      <c r="C212" s="228"/>
      <c r="D212" s="217" t="s">
        <v>129</v>
      </c>
      <c r="E212" s="229" t="s">
        <v>1</v>
      </c>
      <c r="F212" s="230" t="s">
        <v>131</v>
      </c>
      <c r="G212" s="228"/>
      <c r="H212" s="231">
        <v>942.60000000000002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129</v>
      </c>
      <c r="AU212" s="237" t="s">
        <v>79</v>
      </c>
      <c r="AV212" s="12" t="s">
        <v>85</v>
      </c>
      <c r="AW212" s="12" t="s">
        <v>32</v>
      </c>
      <c r="AX212" s="12" t="s">
        <v>75</v>
      </c>
      <c r="AY212" s="237" t="s">
        <v>121</v>
      </c>
    </row>
    <row r="213" s="1" customFormat="1" ht="16.5" customHeight="1">
      <c r="B213" s="36"/>
      <c r="C213" s="203" t="s">
        <v>331</v>
      </c>
      <c r="D213" s="203" t="s">
        <v>123</v>
      </c>
      <c r="E213" s="204" t="s">
        <v>332</v>
      </c>
      <c r="F213" s="205" t="s">
        <v>333</v>
      </c>
      <c r="G213" s="206" t="s">
        <v>126</v>
      </c>
      <c r="H213" s="207">
        <v>942.60000000000002</v>
      </c>
      <c r="I213" s="208"/>
      <c r="J213" s="209">
        <f>ROUND(I213*H213,2)</f>
        <v>0</v>
      </c>
      <c r="K213" s="205" t="s">
        <v>127</v>
      </c>
      <c r="L213" s="41"/>
      <c r="M213" s="210" t="s">
        <v>1</v>
      </c>
      <c r="N213" s="211" t="s">
        <v>41</v>
      </c>
      <c r="O213" s="77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5" t="s">
        <v>85</v>
      </c>
      <c r="AT213" s="15" t="s">
        <v>123</v>
      </c>
      <c r="AU213" s="15" t="s">
        <v>79</v>
      </c>
      <c r="AY213" s="15" t="s">
        <v>121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75</v>
      </c>
      <c r="BK213" s="214">
        <f>ROUND(I213*H213,2)</f>
        <v>0</v>
      </c>
      <c r="BL213" s="15" t="s">
        <v>85</v>
      </c>
      <c r="BM213" s="15" t="s">
        <v>334</v>
      </c>
    </row>
    <row r="214" s="11" customFormat="1">
      <c r="B214" s="215"/>
      <c r="C214" s="216"/>
      <c r="D214" s="217" t="s">
        <v>129</v>
      </c>
      <c r="E214" s="218" t="s">
        <v>1</v>
      </c>
      <c r="F214" s="219" t="s">
        <v>329</v>
      </c>
      <c r="G214" s="216"/>
      <c r="H214" s="220">
        <v>744.89999999999998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129</v>
      </c>
      <c r="AU214" s="226" t="s">
        <v>79</v>
      </c>
      <c r="AV214" s="11" t="s">
        <v>79</v>
      </c>
      <c r="AW214" s="11" t="s">
        <v>32</v>
      </c>
      <c r="AX214" s="11" t="s">
        <v>70</v>
      </c>
      <c r="AY214" s="226" t="s">
        <v>121</v>
      </c>
    </row>
    <row r="215" s="11" customFormat="1">
      <c r="B215" s="215"/>
      <c r="C215" s="216"/>
      <c r="D215" s="217" t="s">
        <v>129</v>
      </c>
      <c r="E215" s="218" t="s">
        <v>1</v>
      </c>
      <c r="F215" s="219" t="s">
        <v>330</v>
      </c>
      <c r="G215" s="216"/>
      <c r="H215" s="220">
        <v>197.69999999999999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129</v>
      </c>
      <c r="AU215" s="226" t="s">
        <v>79</v>
      </c>
      <c r="AV215" s="11" t="s">
        <v>79</v>
      </c>
      <c r="AW215" s="11" t="s">
        <v>32</v>
      </c>
      <c r="AX215" s="11" t="s">
        <v>70</v>
      </c>
      <c r="AY215" s="226" t="s">
        <v>121</v>
      </c>
    </row>
    <row r="216" s="12" customFormat="1">
      <c r="B216" s="227"/>
      <c r="C216" s="228"/>
      <c r="D216" s="217" t="s">
        <v>129</v>
      </c>
      <c r="E216" s="229" t="s">
        <v>1</v>
      </c>
      <c r="F216" s="230" t="s">
        <v>131</v>
      </c>
      <c r="G216" s="228"/>
      <c r="H216" s="231">
        <v>942.60000000000002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129</v>
      </c>
      <c r="AU216" s="237" t="s">
        <v>79</v>
      </c>
      <c r="AV216" s="12" t="s">
        <v>85</v>
      </c>
      <c r="AW216" s="12" t="s">
        <v>32</v>
      </c>
      <c r="AX216" s="12" t="s">
        <v>75</v>
      </c>
      <c r="AY216" s="237" t="s">
        <v>121</v>
      </c>
    </row>
    <row r="217" s="1" customFormat="1" ht="16.5" customHeight="1">
      <c r="B217" s="36"/>
      <c r="C217" s="203" t="s">
        <v>335</v>
      </c>
      <c r="D217" s="203" t="s">
        <v>123</v>
      </c>
      <c r="E217" s="204" t="s">
        <v>336</v>
      </c>
      <c r="F217" s="205" t="s">
        <v>337</v>
      </c>
      <c r="G217" s="206" t="s">
        <v>126</v>
      </c>
      <c r="H217" s="207">
        <v>330.5</v>
      </c>
      <c r="I217" s="208"/>
      <c r="J217" s="209">
        <f>ROUND(I217*H217,2)</f>
        <v>0</v>
      </c>
      <c r="K217" s="205" t="s">
        <v>127</v>
      </c>
      <c r="L217" s="41"/>
      <c r="M217" s="210" t="s">
        <v>1</v>
      </c>
      <c r="N217" s="211" t="s">
        <v>41</v>
      </c>
      <c r="O217" s="77"/>
      <c r="P217" s="212">
        <f>O217*H217</f>
        <v>0</v>
      </c>
      <c r="Q217" s="212">
        <v>0.084250000000000005</v>
      </c>
      <c r="R217" s="212">
        <f>Q217*H217</f>
        <v>27.844625000000001</v>
      </c>
      <c r="S217" s="212">
        <v>0</v>
      </c>
      <c r="T217" s="213">
        <f>S217*H217</f>
        <v>0</v>
      </c>
      <c r="AR217" s="15" t="s">
        <v>85</v>
      </c>
      <c r="AT217" s="15" t="s">
        <v>123</v>
      </c>
      <c r="AU217" s="15" t="s">
        <v>79</v>
      </c>
      <c r="AY217" s="15" t="s">
        <v>121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75</v>
      </c>
      <c r="BK217" s="214">
        <f>ROUND(I217*H217,2)</f>
        <v>0</v>
      </c>
      <c r="BL217" s="15" t="s">
        <v>85</v>
      </c>
      <c r="BM217" s="15" t="s">
        <v>338</v>
      </c>
    </row>
    <row r="218" s="11" customFormat="1">
      <c r="B218" s="215"/>
      <c r="C218" s="216"/>
      <c r="D218" s="217" t="s">
        <v>129</v>
      </c>
      <c r="E218" s="218" t="s">
        <v>1</v>
      </c>
      <c r="F218" s="219" t="s">
        <v>339</v>
      </c>
      <c r="G218" s="216"/>
      <c r="H218" s="220">
        <v>179.59999999999999</v>
      </c>
      <c r="I218" s="221"/>
      <c r="J218" s="216"/>
      <c r="K218" s="216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129</v>
      </c>
      <c r="AU218" s="226" t="s">
        <v>79</v>
      </c>
      <c r="AV218" s="11" t="s">
        <v>79</v>
      </c>
      <c r="AW218" s="11" t="s">
        <v>32</v>
      </c>
      <c r="AX218" s="11" t="s">
        <v>70</v>
      </c>
      <c r="AY218" s="226" t="s">
        <v>121</v>
      </c>
    </row>
    <row r="219" s="11" customFormat="1">
      <c r="B219" s="215"/>
      <c r="C219" s="216"/>
      <c r="D219" s="217" t="s">
        <v>129</v>
      </c>
      <c r="E219" s="218" t="s">
        <v>1</v>
      </c>
      <c r="F219" s="219" t="s">
        <v>340</v>
      </c>
      <c r="G219" s="216"/>
      <c r="H219" s="220">
        <v>9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129</v>
      </c>
      <c r="AU219" s="226" t="s">
        <v>79</v>
      </c>
      <c r="AV219" s="11" t="s">
        <v>79</v>
      </c>
      <c r="AW219" s="11" t="s">
        <v>32</v>
      </c>
      <c r="AX219" s="11" t="s">
        <v>70</v>
      </c>
      <c r="AY219" s="226" t="s">
        <v>121</v>
      </c>
    </row>
    <row r="220" s="11" customFormat="1">
      <c r="B220" s="215"/>
      <c r="C220" s="216"/>
      <c r="D220" s="217" t="s">
        <v>129</v>
      </c>
      <c r="E220" s="218" t="s">
        <v>1</v>
      </c>
      <c r="F220" s="219" t="s">
        <v>341</v>
      </c>
      <c r="G220" s="216"/>
      <c r="H220" s="220">
        <v>85.200000000000003</v>
      </c>
      <c r="I220" s="221"/>
      <c r="J220" s="216"/>
      <c r="K220" s="216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129</v>
      </c>
      <c r="AU220" s="226" t="s">
        <v>79</v>
      </c>
      <c r="AV220" s="11" t="s">
        <v>79</v>
      </c>
      <c r="AW220" s="11" t="s">
        <v>32</v>
      </c>
      <c r="AX220" s="11" t="s">
        <v>70</v>
      </c>
      <c r="AY220" s="226" t="s">
        <v>121</v>
      </c>
    </row>
    <row r="221" s="11" customFormat="1">
      <c r="B221" s="215"/>
      <c r="C221" s="216"/>
      <c r="D221" s="217" t="s">
        <v>129</v>
      </c>
      <c r="E221" s="218" t="s">
        <v>1</v>
      </c>
      <c r="F221" s="219" t="s">
        <v>342</v>
      </c>
      <c r="G221" s="216"/>
      <c r="H221" s="220">
        <v>56.700000000000003</v>
      </c>
      <c r="I221" s="221"/>
      <c r="J221" s="216"/>
      <c r="K221" s="216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129</v>
      </c>
      <c r="AU221" s="226" t="s">
        <v>79</v>
      </c>
      <c r="AV221" s="11" t="s">
        <v>79</v>
      </c>
      <c r="AW221" s="11" t="s">
        <v>32</v>
      </c>
      <c r="AX221" s="11" t="s">
        <v>70</v>
      </c>
      <c r="AY221" s="226" t="s">
        <v>121</v>
      </c>
    </row>
    <row r="222" s="13" customFormat="1">
      <c r="B222" s="238"/>
      <c r="C222" s="239"/>
      <c r="D222" s="217" t="s">
        <v>129</v>
      </c>
      <c r="E222" s="240" t="s">
        <v>1</v>
      </c>
      <c r="F222" s="241" t="s">
        <v>343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129</v>
      </c>
      <c r="AU222" s="247" t="s">
        <v>79</v>
      </c>
      <c r="AV222" s="13" t="s">
        <v>75</v>
      </c>
      <c r="AW222" s="13" t="s">
        <v>32</v>
      </c>
      <c r="AX222" s="13" t="s">
        <v>70</v>
      </c>
      <c r="AY222" s="247" t="s">
        <v>121</v>
      </c>
    </row>
    <row r="223" s="12" customFormat="1">
      <c r="B223" s="227"/>
      <c r="C223" s="228"/>
      <c r="D223" s="217" t="s">
        <v>129</v>
      </c>
      <c r="E223" s="229" t="s">
        <v>1</v>
      </c>
      <c r="F223" s="230" t="s">
        <v>131</v>
      </c>
      <c r="G223" s="228"/>
      <c r="H223" s="231">
        <v>330.5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129</v>
      </c>
      <c r="AU223" s="237" t="s">
        <v>79</v>
      </c>
      <c r="AV223" s="12" t="s">
        <v>85</v>
      </c>
      <c r="AW223" s="12" t="s">
        <v>32</v>
      </c>
      <c r="AX223" s="12" t="s">
        <v>75</v>
      </c>
      <c r="AY223" s="237" t="s">
        <v>121</v>
      </c>
    </row>
    <row r="224" s="1" customFormat="1" ht="16.5" customHeight="1">
      <c r="B224" s="36"/>
      <c r="C224" s="248" t="s">
        <v>344</v>
      </c>
      <c r="D224" s="248" t="s">
        <v>228</v>
      </c>
      <c r="E224" s="249" t="s">
        <v>345</v>
      </c>
      <c r="F224" s="250" t="s">
        <v>346</v>
      </c>
      <c r="G224" s="251" t="s">
        <v>126</v>
      </c>
      <c r="H224" s="252">
        <v>5.3550000000000004</v>
      </c>
      <c r="I224" s="253"/>
      <c r="J224" s="254">
        <f>ROUND(I224*H224,2)</f>
        <v>0</v>
      </c>
      <c r="K224" s="250" t="s">
        <v>127</v>
      </c>
      <c r="L224" s="255"/>
      <c r="M224" s="256" t="s">
        <v>1</v>
      </c>
      <c r="N224" s="257" t="s">
        <v>41</v>
      </c>
      <c r="O224" s="77"/>
      <c r="P224" s="212">
        <f>O224*H224</f>
        <v>0</v>
      </c>
      <c r="Q224" s="212">
        <v>0.13100000000000001</v>
      </c>
      <c r="R224" s="212">
        <f>Q224*H224</f>
        <v>0.70150500000000005</v>
      </c>
      <c r="S224" s="212">
        <v>0</v>
      </c>
      <c r="T224" s="213">
        <f>S224*H224</f>
        <v>0</v>
      </c>
      <c r="AR224" s="15" t="s">
        <v>149</v>
      </c>
      <c r="AT224" s="15" t="s">
        <v>228</v>
      </c>
      <c r="AU224" s="15" t="s">
        <v>79</v>
      </c>
      <c r="AY224" s="15" t="s">
        <v>121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75</v>
      </c>
      <c r="BK224" s="214">
        <f>ROUND(I224*H224,2)</f>
        <v>0</v>
      </c>
      <c r="BL224" s="15" t="s">
        <v>85</v>
      </c>
      <c r="BM224" s="15" t="s">
        <v>347</v>
      </c>
    </row>
    <row r="225" s="1" customFormat="1" ht="16.5" customHeight="1">
      <c r="B225" s="36"/>
      <c r="C225" s="248" t="s">
        <v>348</v>
      </c>
      <c r="D225" s="248" t="s">
        <v>228</v>
      </c>
      <c r="E225" s="249" t="s">
        <v>349</v>
      </c>
      <c r="F225" s="250" t="s">
        <v>350</v>
      </c>
      <c r="G225" s="251" t="s">
        <v>126</v>
      </c>
      <c r="H225" s="252">
        <v>336.315</v>
      </c>
      <c r="I225" s="253"/>
      <c r="J225" s="254">
        <f>ROUND(I225*H225,2)</f>
        <v>0</v>
      </c>
      <c r="K225" s="250" t="s">
        <v>127</v>
      </c>
      <c r="L225" s="255"/>
      <c r="M225" s="256" t="s">
        <v>1</v>
      </c>
      <c r="N225" s="257" t="s">
        <v>41</v>
      </c>
      <c r="O225" s="77"/>
      <c r="P225" s="212">
        <f>O225*H225</f>
        <v>0</v>
      </c>
      <c r="Q225" s="212">
        <v>0.13</v>
      </c>
      <c r="R225" s="212">
        <f>Q225*H225</f>
        <v>43.720950000000002</v>
      </c>
      <c r="S225" s="212">
        <v>0</v>
      </c>
      <c r="T225" s="213">
        <f>S225*H225</f>
        <v>0</v>
      </c>
      <c r="AR225" s="15" t="s">
        <v>149</v>
      </c>
      <c r="AT225" s="15" t="s">
        <v>228</v>
      </c>
      <c r="AU225" s="15" t="s">
        <v>79</v>
      </c>
      <c r="AY225" s="15" t="s">
        <v>121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75</v>
      </c>
      <c r="BK225" s="214">
        <f>ROUND(I225*H225,2)</f>
        <v>0</v>
      </c>
      <c r="BL225" s="15" t="s">
        <v>85</v>
      </c>
      <c r="BM225" s="15" t="s">
        <v>351</v>
      </c>
    </row>
    <row r="226" s="11" customFormat="1">
      <c r="B226" s="215"/>
      <c r="C226" s="216"/>
      <c r="D226" s="217" t="s">
        <v>129</v>
      </c>
      <c r="E226" s="218" t="s">
        <v>1</v>
      </c>
      <c r="F226" s="219" t="s">
        <v>352</v>
      </c>
      <c r="G226" s="216"/>
      <c r="H226" s="220">
        <v>-5.3550000000000004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129</v>
      </c>
      <c r="AU226" s="226" t="s">
        <v>79</v>
      </c>
      <c r="AV226" s="11" t="s">
        <v>79</v>
      </c>
      <c r="AW226" s="11" t="s">
        <v>32</v>
      </c>
      <c r="AX226" s="11" t="s">
        <v>70</v>
      </c>
      <c r="AY226" s="226" t="s">
        <v>121</v>
      </c>
    </row>
    <row r="227" s="11" customFormat="1">
      <c r="B227" s="215"/>
      <c r="C227" s="216"/>
      <c r="D227" s="217" t="s">
        <v>129</v>
      </c>
      <c r="E227" s="218" t="s">
        <v>1</v>
      </c>
      <c r="F227" s="219" t="s">
        <v>353</v>
      </c>
      <c r="G227" s="216"/>
      <c r="H227" s="220">
        <v>188.58000000000001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129</v>
      </c>
      <c r="AU227" s="226" t="s">
        <v>79</v>
      </c>
      <c r="AV227" s="11" t="s">
        <v>79</v>
      </c>
      <c r="AW227" s="11" t="s">
        <v>32</v>
      </c>
      <c r="AX227" s="11" t="s">
        <v>70</v>
      </c>
      <c r="AY227" s="226" t="s">
        <v>121</v>
      </c>
    </row>
    <row r="228" s="11" customFormat="1">
      <c r="B228" s="215"/>
      <c r="C228" s="216"/>
      <c r="D228" s="217" t="s">
        <v>129</v>
      </c>
      <c r="E228" s="218" t="s">
        <v>1</v>
      </c>
      <c r="F228" s="219" t="s">
        <v>354</v>
      </c>
      <c r="G228" s="216"/>
      <c r="H228" s="220">
        <v>9.4499999999999993</v>
      </c>
      <c r="I228" s="221"/>
      <c r="J228" s="216"/>
      <c r="K228" s="216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129</v>
      </c>
      <c r="AU228" s="226" t="s">
        <v>79</v>
      </c>
      <c r="AV228" s="11" t="s">
        <v>79</v>
      </c>
      <c r="AW228" s="11" t="s">
        <v>32</v>
      </c>
      <c r="AX228" s="11" t="s">
        <v>70</v>
      </c>
      <c r="AY228" s="226" t="s">
        <v>121</v>
      </c>
    </row>
    <row r="229" s="11" customFormat="1">
      <c r="B229" s="215"/>
      <c r="C229" s="216"/>
      <c r="D229" s="217" t="s">
        <v>129</v>
      </c>
      <c r="E229" s="218" t="s">
        <v>1</v>
      </c>
      <c r="F229" s="219" t="s">
        <v>355</v>
      </c>
      <c r="G229" s="216"/>
      <c r="H229" s="220">
        <v>89.459999999999994</v>
      </c>
      <c r="I229" s="221"/>
      <c r="J229" s="216"/>
      <c r="K229" s="216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129</v>
      </c>
      <c r="AU229" s="226" t="s">
        <v>79</v>
      </c>
      <c r="AV229" s="11" t="s">
        <v>79</v>
      </c>
      <c r="AW229" s="11" t="s">
        <v>32</v>
      </c>
      <c r="AX229" s="11" t="s">
        <v>70</v>
      </c>
      <c r="AY229" s="226" t="s">
        <v>121</v>
      </c>
    </row>
    <row r="230" s="11" customFormat="1">
      <c r="B230" s="215"/>
      <c r="C230" s="216"/>
      <c r="D230" s="217" t="s">
        <v>129</v>
      </c>
      <c r="E230" s="218" t="s">
        <v>1</v>
      </c>
      <c r="F230" s="219" t="s">
        <v>356</v>
      </c>
      <c r="G230" s="216"/>
      <c r="H230" s="220">
        <v>59.534999999999997</v>
      </c>
      <c r="I230" s="221"/>
      <c r="J230" s="216"/>
      <c r="K230" s="216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129</v>
      </c>
      <c r="AU230" s="226" t="s">
        <v>79</v>
      </c>
      <c r="AV230" s="11" t="s">
        <v>79</v>
      </c>
      <c r="AW230" s="11" t="s">
        <v>32</v>
      </c>
      <c r="AX230" s="11" t="s">
        <v>70</v>
      </c>
      <c r="AY230" s="226" t="s">
        <v>121</v>
      </c>
    </row>
    <row r="231" s="11" customFormat="1">
      <c r="B231" s="215"/>
      <c r="C231" s="216"/>
      <c r="D231" s="217" t="s">
        <v>129</v>
      </c>
      <c r="E231" s="218" t="s">
        <v>1</v>
      </c>
      <c r="F231" s="219" t="s">
        <v>357</v>
      </c>
      <c r="G231" s="216"/>
      <c r="H231" s="220">
        <v>-5.3550000000000004</v>
      </c>
      <c r="I231" s="221"/>
      <c r="J231" s="216"/>
      <c r="K231" s="216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129</v>
      </c>
      <c r="AU231" s="226" t="s">
        <v>79</v>
      </c>
      <c r="AV231" s="11" t="s">
        <v>79</v>
      </c>
      <c r="AW231" s="11" t="s">
        <v>32</v>
      </c>
      <c r="AX231" s="11" t="s">
        <v>70</v>
      </c>
      <c r="AY231" s="226" t="s">
        <v>121</v>
      </c>
    </row>
    <row r="232" s="12" customFormat="1">
      <c r="B232" s="227"/>
      <c r="C232" s="228"/>
      <c r="D232" s="217" t="s">
        <v>129</v>
      </c>
      <c r="E232" s="229" t="s">
        <v>1</v>
      </c>
      <c r="F232" s="230" t="s">
        <v>131</v>
      </c>
      <c r="G232" s="228"/>
      <c r="H232" s="231">
        <v>336.315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129</v>
      </c>
      <c r="AU232" s="237" t="s">
        <v>79</v>
      </c>
      <c r="AV232" s="12" t="s">
        <v>85</v>
      </c>
      <c r="AW232" s="12" t="s">
        <v>32</v>
      </c>
      <c r="AX232" s="12" t="s">
        <v>75</v>
      </c>
      <c r="AY232" s="237" t="s">
        <v>121</v>
      </c>
    </row>
    <row r="233" s="1" customFormat="1" ht="16.5" customHeight="1">
      <c r="B233" s="36"/>
      <c r="C233" s="203" t="s">
        <v>358</v>
      </c>
      <c r="D233" s="203" t="s">
        <v>123</v>
      </c>
      <c r="E233" s="204" t="s">
        <v>359</v>
      </c>
      <c r="F233" s="205" t="s">
        <v>360</v>
      </c>
      <c r="G233" s="206" t="s">
        <v>126</v>
      </c>
      <c r="H233" s="207">
        <v>195.80000000000001</v>
      </c>
      <c r="I233" s="208"/>
      <c r="J233" s="209">
        <f>ROUND(I233*H233,2)</f>
        <v>0</v>
      </c>
      <c r="K233" s="205" t="s">
        <v>127</v>
      </c>
      <c r="L233" s="41"/>
      <c r="M233" s="210" t="s">
        <v>1</v>
      </c>
      <c r="N233" s="211" t="s">
        <v>41</v>
      </c>
      <c r="O233" s="77"/>
      <c r="P233" s="212">
        <f>O233*H233</f>
        <v>0</v>
      </c>
      <c r="Q233" s="212">
        <v>0.085650000000000004</v>
      </c>
      <c r="R233" s="212">
        <f>Q233*H233</f>
        <v>16.77027</v>
      </c>
      <c r="S233" s="212">
        <v>0</v>
      </c>
      <c r="T233" s="213">
        <f>S233*H233</f>
        <v>0</v>
      </c>
      <c r="AR233" s="15" t="s">
        <v>85</v>
      </c>
      <c r="AT233" s="15" t="s">
        <v>123</v>
      </c>
      <c r="AU233" s="15" t="s">
        <v>79</v>
      </c>
      <c r="AY233" s="15" t="s">
        <v>121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5" t="s">
        <v>75</v>
      </c>
      <c r="BK233" s="214">
        <f>ROUND(I233*H233,2)</f>
        <v>0</v>
      </c>
      <c r="BL233" s="15" t="s">
        <v>85</v>
      </c>
      <c r="BM233" s="15" t="s">
        <v>361</v>
      </c>
    </row>
    <row r="234" s="11" customFormat="1">
      <c r="B234" s="215"/>
      <c r="C234" s="216"/>
      <c r="D234" s="217" t="s">
        <v>129</v>
      </c>
      <c r="E234" s="218" t="s">
        <v>1</v>
      </c>
      <c r="F234" s="219" t="s">
        <v>362</v>
      </c>
      <c r="G234" s="216"/>
      <c r="H234" s="220">
        <v>166.80000000000001</v>
      </c>
      <c r="I234" s="221"/>
      <c r="J234" s="216"/>
      <c r="K234" s="216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129</v>
      </c>
      <c r="AU234" s="226" t="s">
        <v>79</v>
      </c>
      <c r="AV234" s="11" t="s">
        <v>79</v>
      </c>
      <c r="AW234" s="11" t="s">
        <v>32</v>
      </c>
      <c r="AX234" s="11" t="s">
        <v>70</v>
      </c>
      <c r="AY234" s="226" t="s">
        <v>121</v>
      </c>
    </row>
    <row r="235" s="11" customFormat="1">
      <c r="B235" s="215"/>
      <c r="C235" s="216"/>
      <c r="D235" s="217" t="s">
        <v>129</v>
      </c>
      <c r="E235" s="218" t="s">
        <v>1</v>
      </c>
      <c r="F235" s="219" t="s">
        <v>363</v>
      </c>
      <c r="G235" s="216"/>
      <c r="H235" s="220">
        <v>29</v>
      </c>
      <c r="I235" s="221"/>
      <c r="J235" s="216"/>
      <c r="K235" s="216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129</v>
      </c>
      <c r="AU235" s="226" t="s">
        <v>79</v>
      </c>
      <c r="AV235" s="11" t="s">
        <v>79</v>
      </c>
      <c r="AW235" s="11" t="s">
        <v>32</v>
      </c>
      <c r="AX235" s="11" t="s">
        <v>70</v>
      </c>
      <c r="AY235" s="226" t="s">
        <v>121</v>
      </c>
    </row>
    <row r="236" s="12" customFormat="1">
      <c r="B236" s="227"/>
      <c r="C236" s="228"/>
      <c r="D236" s="217" t="s">
        <v>129</v>
      </c>
      <c r="E236" s="229" t="s">
        <v>1</v>
      </c>
      <c r="F236" s="230" t="s">
        <v>131</v>
      </c>
      <c r="G236" s="228"/>
      <c r="H236" s="231">
        <v>195.80000000000001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129</v>
      </c>
      <c r="AU236" s="237" t="s">
        <v>79</v>
      </c>
      <c r="AV236" s="12" t="s">
        <v>85</v>
      </c>
      <c r="AW236" s="12" t="s">
        <v>32</v>
      </c>
      <c r="AX236" s="12" t="s">
        <v>75</v>
      </c>
      <c r="AY236" s="237" t="s">
        <v>121</v>
      </c>
    </row>
    <row r="237" s="1" customFormat="1" ht="16.5" customHeight="1">
      <c r="B237" s="36"/>
      <c r="C237" s="248" t="s">
        <v>364</v>
      </c>
      <c r="D237" s="248" t="s">
        <v>228</v>
      </c>
      <c r="E237" s="249" t="s">
        <v>365</v>
      </c>
      <c r="F237" s="250" t="s">
        <v>366</v>
      </c>
      <c r="G237" s="251" t="s">
        <v>126</v>
      </c>
      <c r="H237" s="252">
        <v>205.59</v>
      </c>
      <c r="I237" s="253"/>
      <c r="J237" s="254">
        <f>ROUND(I237*H237,2)</f>
        <v>0</v>
      </c>
      <c r="K237" s="250" t="s">
        <v>127</v>
      </c>
      <c r="L237" s="255"/>
      <c r="M237" s="256" t="s">
        <v>1</v>
      </c>
      <c r="N237" s="257" t="s">
        <v>41</v>
      </c>
      <c r="O237" s="77"/>
      <c r="P237" s="212">
        <f>O237*H237</f>
        <v>0</v>
      </c>
      <c r="Q237" s="212">
        <v>0.17599999999999999</v>
      </c>
      <c r="R237" s="212">
        <f>Q237*H237</f>
        <v>36.183839999999996</v>
      </c>
      <c r="S237" s="212">
        <v>0</v>
      </c>
      <c r="T237" s="213">
        <f>S237*H237</f>
        <v>0</v>
      </c>
      <c r="AR237" s="15" t="s">
        <v>149</v>
      </c>
      <c r="AT237" s="15" t="s">
        <v>228</v>
      </c>
      <c r="AU237" s="15" t="s">
        <v>79</v>
      </c>
      <c r="AY237" s="15" t="s">
        <v>121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75</v>
      </c>
      <c r="BK237" s="214">
        <f>ROUND(I237*H237,2)</f>
        <v>0</v>
      </c>
      <c r="BL237" s="15" t="s">
        <v>85</v>
      </c>
      <c r="BM237" s="15" t="s">
        <v>367</v>
      </c>
    </row>
    <row r="238" s="11" customFormat="1">
      <c r="B238" s="215"/>
      <c r="C238" s="216"/>
      <c r="D238" s="217" t="s">
        <v>129</v>
      </c>
      <c r="E238" s="218" t="s">
        <v>1</v>
      </c>
      <c r="F238" s="219" t="s">
        <v>368</v>
      </c>
      <c r="G238" s="216"/>
      <c r="H238" s="220">
        <v>205.59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129</v>
      </c>
      <c r="AU238" s="226" t="s">
        <v>79</v>
      </c>
      <c r="AV238" s="11" t="s">
        <v>79</v>
      </c>
      <c r="AW238" s="11" t="s">
        <v>32</v>
      </c>
      <c r="AX238" s="11" t="s">
        <v>70</v>
      </c>
      <c r="AY238" s="226" t="s">
        <v>121</v>
      </c>
    </row>
    <row r="239" s="12" customFormat="1">
      <c r="B239" s="227"/>
      <c r="C239" s="228"/>
      <c r="D239" s="217" t="s">
        <v>129</v>
      </c>
      <c r="E239" s="229" t="s">
        <v>1</v>
      </c>
      <c r="F239" s="230" t="s">
        <v>131</v>
      </c>
      <c r="G239" s="228"/>
      <c r="H239" s="231">
        <v>205.59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129</v>
      </c>
      <c r="AU239" s="237" t="s">
        <v>79</v>
      </c>
      <c r="AV239" s="12" t="s">
        <v>85</v>
      </c>
      <c r="AW239" s="12" t="s">
        <v>32</v>
      </c>
      <c r="AX239" s="12" t="s">
        <v>75</v>
      </c>
      <c r="AY239" s="237" t="s">
        <v>121</v>
      </c>
    </row>
    <row r="240" s="1" customFormat="1" ht="16.5" customHeight="1">
      <c r="B240" s="36"/>
      <c r="C240" s="203" t="s">
        <v>369</v>
      </c>
      <c r="D240" s="203" t="s">
        <v>123</v>
      </c>
      <c r="E240" s="204" t="s">
        <v>370</v>
      </c>
      <c r="F240" s="205" t="s">
        <v>371</v>
      </c>
      <c r="G240" s="206" t="s">
        <v>126</v>
      </c>
      <c r="H240" s="207">
        <v>67.099999999999994</v>
      </c>
      <c r="I240" s="208"/>
      <c r="J240" s="209">
        <f>ROUND(I240*H240,2)</f>
        <v>0</v>
      </c>
      <c r="K240" s="205" t="s">
        <v>1</v>
      </c>
      <c r="L240" s="41"/>
      <c r="M240" s="210" t="s">
        <v>1</v>
      </c>
      <c r="N240" s="211" t="s">
        <v>41</v>
      </c>
      <c r="O240" s="77"/>
      <c r="P240" s="212">
        <f>O240*H240</f>
        <v>0</v>
      </c>
      <c r="Q240" s="212">
        <v>0.098000000000000004</v>
      </c>
      <c r="R240" s="212">
        <f>Q240*H240</f>
        <v>6.5758000000000001</v>
      </c>
      <c r="S240" s="212">
        <v>0</v>
      </c>
      <c r="T240" s="213">
        <f>S240*H240</f>
        <v>0</v>
      </c>
      <c r="AR240" s="15" t="s">
        <v>85</v>
      </c>
      <c r="AT240" s="15" t="s">
        <v>123</v>
      </c>
      <c r="AU240" s="15" t="s">
        <v>79</v>
      </c>
      <c r="AY240" s="15" t="s">
        <v>121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75</v>
      </c>
      <c r="BK240" s="214">
        <f>ROUND(I240*H240,2)</f>
        <v>0</v>
      </c>
      <c r="BL240" s="15" t="s">
        <v>85</v>
      </c>
      <c r="BM240" s="15" t="s">
        <v>372</v>
      </c>
    </row>
    <row r="241" s="11" customFormat="1">
      <c r="B241" s="215"/>
      <c r="C241" s="216"/>
      <c r="D241" s="217" t="s">
        <v>129</v>
      </c>
      <c r="E241" s="218" t="s">
        <v>1</v>
      </c>
      <c r="F241" s="219" t="s">
        <v>373</v>
      </c>
      <c r="G241" s="216"/>
      <c r="H241" s="220">
        <v>67.099999999999994</v>
      </c>
      <c r="I241" s="221"/>
      <c r="J241" s="216"/>
      <c r="K241" s="216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129</v>
      </c>
      <c r="AU241" s="226" t="s">
        <v>79</v>
      </c>
      <c r="AV241" s="11" t="s">
        <v>79</v>
      </c>
      <c r="AW241" s="11" t="s">
        <v>32</v>
      </c>
      <c r="AX241" s="11" t="s">
        <v>70</v>
      </c>
      <c r="AY241" s="226" t="s">
        <v>121</v>
      </c>
    </row>
    <row r="242" s="12" customFormat="1">
      <c r="B242" s="227"/>
      <c r="C242" s="228"/>
      <c r="D242" s="217" t="s">
        <v>129</v>
      </c>
      <c r="E242" s="229" t="s">
        <v>1</v>
      </c>
      <c r="F242" s="230" t="s">
        <v>131</v>
      </c>
      <c r="G242" s="228"/>
      <c r="H242" s="231">
        <v>67.099999999999994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129</v>
      </c>
      <c r="AU242" s="237" t="s">
        <v>79</v>
      </c>
      <c r="AV242" s="12" t="s">
        <v>85</v>
      </c>
      <c r="AW242" s="12" t="s">
        <v>32</v>
      </c>
      <c r="AX242" s="12" t="s">
        <v>75</v>
      </c>
      <c r="AY242" s="237" t="s">
        <v>121</v>
      </c>
    </row>
    <row r="243" s="1" customFormat="1" ht="16.5" customHeight="1">
      <c r="B243" s="36"/>
      <c r="C243" s="248" t="s">
        <v>374</v>
      </c>
      <c r="D243" s="248" t="s">
        <v>228</v>
      </c>
      <c r="E243" s="249" t="s">
        <v>375</v>
      </c>
      <c r="F243" s="250" t="s">
        <v>376</v>
      </c>
      <c r="G243" s="251" t="s">
        <v>126</v>
      </c>
      <c r="H243" s="252">
        <v>70.454999999999998</v>
      </c>
      <c r="I243" s="253"/>
      <c r="J243" s="254">
        <f>ROUND(I243*H243,2)</f>
        <v>0</v>
      </c>
      <c r="K243" s="250" t="s">
        <v>1</v>
      </c>
      <c r="L243" s="255"/>
      <c r="M243" s="256" t="s">
        <v>1</v>
      </c>
      <c r="N243" s="257" t="s">
        <v>41</v>
      </c>
      <c r="O243" s="77"/>
      <c r="P243" s="212">
        <f>O243*H243</f>
        <v>0</v>
      </c>
      <c r="Q243" s="212">
        <v>0.1125</v>
      </c>
      <c r="R243" s="212">
        <f>Q243*H243</f>
        <v>7.9261875000000002</v>
      </c>
      <c r="S243" s="212">
        <v>0</v>
      </c>
      <c r="T243" s="213">
        <f>S243*H243</f>
        <v>0</v>
      </c>
      <c r="AR243" s="15" t="s">
        <v>149</v>
      </c>
      <c r="AT243" s="15" t="s">
        <v>228</v>
      </c>
      <c r="AU243" s="15" t="s">
        <v>79</v>
      </c>
      <c r="AY243" s="15" t="s">
        <v>121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5" t="s">
        <v>75</v>
      </c>
      <c r="BK243" s="214">
        <f>ROUND(I243*H243,2)</f>
        <v>0</v>
      </c>
      <c r="BL243" s="15" t="s">
        <v>85</v>
      </c>
      <c r="BM243" s="15" t="s">
        <v>377</v>
      </c>
    </row>
    <row r="244" s="11" customFormat="1">
      <c r="B244" s="215"/>
      <c r="C244" s="216"/>
      <c r="D244" s="217" t="s">
        <v>129</v>
      </c>
      <c r="E244" s="218" t="s">
        <v>1</v>
      </c>
      <c r="F244" s="219" t="s">
        <v>378</v>
      </c>
      <c r="G244" s="216"/>
      <c r="H244" s="220">
        <v>70.454999999999998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129</v>
      </c>
      <c r="AU244" s="226" t="s">
        <v>79</v>
      </c>
      <c r="AV244" s="11" t="s">
        <v>79</v>
      </c>
      <c r="AW244" s="11" t="s">
        <v>32</v>
      </c>
      <c r="AX244" s="11" t="s">
        <v>75</v>
      </c>
      <c r="AY244" s="226" t="s">
        <v>121</v>
      </c>
    </row>
    <row r="245" s="10" customFormat="1" ht="22.8" customHeight="1">
      <c r="B245" s="187"/>
      <c r="C245" s="188"/>
      <c r="D245" s="189" t="s">
        <v>69</v>
      </c>
      <c r="E245" s="201" t="s">
        <v>155</v>
      </c>
      <c r="F245" s="201" t="s">
        <v>379</v>
      </c>
      <c r="G245" s="188"/>
      <c r="H245" s="188"/>
      <c r="I245" s="191"/>
      <c r="J245" s="202">
        <f>BK245</f>
        <v>0</v>
      </c>
      <c r="K245" s="188"/>
      <c r="L245" s="193"/>
      <c r="M245" s="194"/>
      <c r="N245" s="195"/>
      <c r="O245" s="195"/>
      <c r="P245" s="196">
        <f>SUM(P246:P299)</f>
        <v>0</v>
      </c>
      <c r="Q245" s="195"/>
      <c r="R245" s="196">
        <f>SUM(R246:R299)</f>
        <v>183.3160321</v>
      </c>
      <c r="S245" s="195"/>
      <c r="T245" s="197">
        <f>SUM(T246:T299)</f>
        <v>0.254</v>
      </c>
      <c r="AR245" s="198" t="s">
        <v>75</v>
      </c>
      <c r="AT245" s="199" t="s">
        <v>69</v>
      </c>
      <c r="AU245" s="199" t="s">
        <v>75</v>
      </c>
      <c r="AY245" s="198" t="s">
        <v>121</v>
      </c>
      <c r="BK245" s="200">
        <f>SUM(BK246:BK299)</f>
        <v>0</v>
      </c>
    </row>
    <row r="246" s="1" customFormat="1" ht="16.5" customHeight="1">
      <c r="B246" s="36"/>
      <c r="C246" s="203" t="s">
        <v>380</v>
      </c>
      <c r="D246" s="203" t="s">
        <v>123</v>
      </c>
      <c r="E246" s="204" t="s">
        <v>381</v>
      </c>
      <c r="F246" s="205" t="s">
        <v>382</v>
      </c>
      <c r="G246" s="206" t="s">
        <v>163</v>
      </c>
      <c r="H246" s="207">
        <v>190</v>
      </c>
      <c r="I246" s="208"/>
      <c r="J246" s="209">
        <f>ROUND(I246*H246,2)</f>
        <v>0</v>
      </c>
      <c r="K246" s="205" t="s">
        <v>1</v>
      </c>
      <c r="L246" s="41"/>
      <c r="M246" s="210" t="s">
        <v>1</v>
      </c>
      <c r="N246" s="211" t="s">
        <v>41</v>
      </c>
      <c r="O246" s="77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AR246" s="15" t="s">
        <v>85</v>
      </c>
      <c r="AT246" s="15" t="s">
        <v>123</v>
      </c>
      <c r="AU246" s="15" t="s">
        <v>79</v>
      </c>
      <c r="AY246" s="15" t="s">
        <v>121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5" t="s">
        <v>75</v>
      </c>
      <c r="BK246" s="214">
        <f>ROUND(I246*H246,2)</f>
        <v>0</v>
      </c>
      <c r="BL246" s="15" t="s">
        <v>85</v>
      </c>
      <c r="BM246" s="15" t="s">
        <v>383</v>
      </c>
    </row>
    <row r="247" s="1" customFormat="1" ht="16.5" customHeight="1">
      <c r="B247" s="36"/>
      <c r="C247" s="203" t="s">
        <v>384</v>
      </c>
      <c r="D247" s="203" t="s">
        <v>123</v>
      </c>
      <c r="E247" s="204" t="s">
        <v>385</v>
      </c>
      <c r="F247" s="205" t="s">
        <v>386</v>
      </c>
      <c r="G247" s="206" t="s">
        <v>163</v>
      </c>
      <c r="H247" s="207">
        <v>11.5</v>
      </c>
      <c r="I247" s="208"/>
      <c r="J247" s="209">
        <f>ROUND(I247*H247,2)</f>
        <v>0</v>
      </c>
      <c r="K247" s="205" t="s">
        <v>1</v>
      </c>
      <c r="L247" s="41"/>
      <c r="M247" s="210" t="s">
        <v>1</v>
      </c>
      <c r="N247" s="211" t="s">
        <v>41</v>
      </c>
      <c r="O247" s="77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AR247" s="15" t="s">
        <v>85</v>
      </c>
      <c r="AT247" s="15" t="s">
        <v>123</v>
      </c>
      <c r="AU247" s="15" t="s">
        <v>79</v>
      </c>
      <c r="AY247" s="15" t="s">
        <v>121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75</v>
      </c>
      <c r="BK247" s="214">
        <f>ROUND(I247*H247,2)</f>
        <v>0</v>
      </c>
      <c r="BL247" s="15" t="s">
        <v>85</v>
      </c>
      <c r="BM247" s="15" t="s">
        <v>387</v>
      </c>
    </row>
    <row r="248" s="1" customFormat="1" ht="16.5" customHeight="1">
      <c r="B248" s="36"/>
      <c r="C248" s="203" t="s">
        <v>388</v>
      </c>
      <c r="D248" s="203" t="s">
        <v>123</v>
      </c>
      <c r="E248" s="204" t="s">
        <v>389</v>
      </c>
      <c r="F248" s="205" t="s">
        <v>390</v>
      </c>
      <c r="G248" s="206" t="s">
        <v>163</v>
      </c>
      <c r="H248" s="207">
        <v>19</v>
      </c>
      <c r="I248" s="208"/>
      <c r="J248" s="209">
        <f>ROUND(I248*H248,2)</f>
        <v>0</v>
      </c>
      <c r="K248" s="205" t="s">
        <v>1</v>
      </c>
      <c r="L248" s="41"/>
      <c r="M248" s="210" t="s">
        <v>1</v>
      </c>
      <c r="N248" s="211" t="s">
        <v>41</v>
      </c>
      <c r="O248" s="77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AR248" s="15" t="s">
        <v>85</v>
      </c>
      <c r="AT248" s="15" t="s">
        <v>123</v>
      </c>
      <c r="AU248" s="15" t="s">
        <v>79</v>
      </c>
      <c r="AY248" s="15" t="s">
        <v>121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5" t="s">
        <v>75</v>
      </c>
      <c r="BK248" s="214">
        <f>ROUND(I248*H248,2)</f>
        <v>0</v>
      </c>
      <c r="BL248" s="15" t="s">
        <v>85</v>
      </c>
      <c r="BM248" s="15" t="s">
        <v>391</v>
      </c>
    </row>
    <row r="249" s="11" customFormat="1">
      <c r="B249" s="215"/>
      <c r="C249" s="216"/>
      <c r="D249" s="217" t="s">
        <v>129</v>
      </c>
      <c r="E249" s="218" t="s">
        <v>1</v>
      </c>
      <c r="F249" s="219" t="s">
        <v>202</v>
      </c>
      <c r="G249" s="216"/>
      <c r="H249" s="220">
        <v>19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129</v>
      </c>
      <c r="AU249" s="226" t="s">
        <v>79</v>
      </c>
      <c r="AV249" s="11" t="s">
        <v>79</v>
      </c>
      <c r="AW249" s="11" t="s">
        <v>32</v>
      </c>
      <c r="AX249" s="11" t="s">
        <v>70</v>
      </c>
      <c r="AY249" s="226" t="s">
        <v>121</v>
      </c>
    </row>
    <row r="250" s="12" customFormat="1">
      <c r="B250" s="227"/>
      <c r="C250" s="228"/>
      <c r="D250" s="217" t="s">
        <v>129</v>
      </c>
      <c r="E250" s="229" t="s">
        <v>1</v>
      </c>
      <c r="F250" s="230" t="s">
        <v>131</v>
      </c>
      <c r="G250" s="228"/>
      <c r="H250" s="231">
        <v>19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129</v>
      </c>
      <c r="AU250" s="237" t="s">
        <v>79</v>
      </c>
      <c r="AV250" s="12" t="s">
        <v>85</v>
      </c>
      <c r="AW250" s="12" t="s">
        <v>32</v>
      </c>
      <c r="AX250" s="12" t="s">
        <v>75</v>
      </c>
      <c r="AY250" s="237" t="s">
        <v>121</v>
      </c>
    </row>
    <row r="251" s="1" customFormat="1" ht="16.5" customHeight="1">
      <c r="B251" s="36"/>
      <c r="C251" s="203" t="s">
        <v>392</v>
      </c>
      <c r="D251" s="203" t="s">
        <v>123</v>
      </c>
      <c r="E251" s="204" t="s">
        <v>393</v>
      </c>
      <c r="F251" s="205" t="s">
        <v>394</v>
      </c>
      <c r="G251" s="206" t="s">
        <v>163</v>
      </c>
      <c r="H251" s="207">
        <v>104</v>
      </c>
      <c r="I251" s="208"/>
      <c r="J251" s="209">
        <f>ROUND(I251*H251,2)</f>
        <v>0</v>
      </c>
      <c r="K251" s="205" t="s">
        <v>1</v>
      </c>
      <c r="L251" s="41"/>
      <c r="M251" s="210" t="s">
        <v>1</v>
      </c>
      <c r="N251" s="211" t="s">
        <v>41</v>
      </c>
      <c r="O251" s="77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AR251" s="15" t="s">
        <v>85</v>
      </c>
      <c r="AT251" s="15" t="s">
        <v>123</v>
      </c>
      <c r="AU251" s="15" t="s">
        <v>79</v>
      </c>
      <c r="AY251" s="15" t="s">
        <v>121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5" t="s">
        <v>75</v>
      </c>
      <c r="BK251" s="214">
        <f>ROUND(I251*H251,2)</f>
        <v>0</v>
      </c>
      <c r="BL251" s="15" t="s">
        <v>85</v>
      </c>
      <c r="BM251" s="15" t="s">
        <v>395</v>
      </c>
    </row>
    <row r="252" s="11" customFormat="1">
      <c r="B252" s="215"/>
      <c r="C252" s="216"/>
      <c r="D252" s="217" t="s">
        <v>129</v>
      </c>
      <c r="E252" s="218" t="s">
        <v>1</v>
      </c>
      <c r="F252" s="219" t="s">
        <v>396</v>
      </c>
      <c r="G252" s="216"/>
      <c r="H252" s="220">
        <v>104</v>
      </c>
      <c r="I252" s="221"/>
      <c r="J252" s="216"/>
      <c r="K252" s="216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129</v>
      </c>
      <c r="AU252" s="226" t="s">
        <v>79</v>
      </c>
      <c r="AV252" s="11" t="s">
        <v>79</v>
      </c>
      <c r="AW252" s="11" t="s">
        <v>32</v>
      </c>
      <c r="AX252" s="11" t="s">
        <v>70</v>
      </c>
      <c r="AY252" s="226" t="s">
        <v>121</v>
      </c>
    </row>
    <row r="253" s="12" customFormat="1">
      <c r="B253" s="227"/>
      <c r="C253" s="228"/>
      <c r="D253" s="217" t="s">
        <v>129</v>
      </c>
      <c r="E253" s="229" t="s">
        <v>1</v>
      </c>
      <c r="F253" s="230" t="s">
        <v>131</v>
      </c>
      <c r="G253" s="228"/>
      <c r="H253" s="231">
        <v>104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129</v>
      </c>
      <c r="AU253" s="237" t="s">
        <v>79</v>
      </c>
      <c r="AV253" s="12" t="s">
        <v>85</v>
      </c>
      <c r="AW253" s="12" t="s">
        <v>32</v>
      </c>
      <c r="AX253" s="12" t="s">
        <v>75</v>
      </c>
      <c r="AY253" s="237" t="s">
        <v>121</v>
      </c>
    </row>
    <row r="254" s="1" customFormat="1" ht="16.5" customHeight="1">
      <c r="B254" s="36"/>
      <c r="C254" s="203" t="s">
        <v>397</v>
      </c>
      <c r="D254" s="203" t="s">
        <v>123</v>
      </c>
      <c r="E254" s="204" t="s">
        <v>398</v>
      </c>
      <c r="F254" s="205" t="s">
        <v>399</v>
      </c>
      <c r="G254" s="206" t="s">
        <v>276</v>
      </c>
      <c r="H254" s="207">
        <v>7</v>
      </c>
      <c r="I254" s="208"/>
      <c r="J254" s="209">
        <f>ROUND(I254*H254,2)</f>
        <v>0</v>
      </c>
      <c r="K254" s="205" t="s">
        <v>127</v>
      </c>
      <c r="L254" s="41"/>
      <c r="M254" s="210" t="s">
        <v>1</v>
      </c>
      <c r="N254" s="211" t="s">
        <v>41</v>
      </c>
      <c r="O254" s="77"/>
      <c r="P254" s="212">
        <f>O254*H254</f>
        <v>0</v>
      </c>
      <c r="Q254" s="212">
        <v>0.00069999999999999999</v>
      </c>
      <c r="R254" s="212">
        <f>Q254*H254</f>
        <v>0.0048999999999999998</v>
      </c>
      <c r="S254" s="212">
        <v>0</v>
      </c>
      <c r="T254" s="213">
        <f>S254*H254</f>
        <v>0</v>
      </c>
      <c r="AR254" s="15" t="s">
        <v>85</v>
      </c>
      <c r="AT254" s="15" t="s">
        <v>123</v>
      </c>
      <c r="AU254" s="15" t="s">
        <v>79</v>
      </c>
      <c r="AY254" s="15" t="s">
        <v>121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5" t="s">
        <v>75</v>
      </c>
      <c r="BK254" s="214">
        <f>ROUND(I254*H254,2)</f>
        <v>0</v>
      </c>
      <c r="BL254" s="15" t="s">
        <v>85</v>
      </c>
      <c r="BM254" s="15" t="s">
        <v>400</v>
      </c>
    </row>
    <row r="255" s="11" customFormat="1">
      <c r="B255" s="215"/>
      <c r="C255" s="216"/>
      <c r="D255" s="217" t="s">
        <v>129</v>
      </c>
      <c r="E255" s="218" t="s">
        <v>1</v>
      </c>
      <c r="F255" s="219" t="s">
        <v>401</v>
      </c>
      <c r="G255" s="216"/>
      <c r="H255" s="220">
        <v>7</v>
      </c>
      <c r="I255" s="221"/>
      <c r="J255" s="216"/>
      <c r="K255" s="216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129</v>
      </c>
      <c r="AU255" s="226" t="s">
        <v>79</v>
      </c>
      <c r="AV255" s="11" t="s">
        <v>79</v>
      </c>
      <c r="AW255" s="11" t="s">
        <v>32</v>
      </c>
      <c r="AX255" s="11" t="s">
        <v>70</v>
      </c>
      <c r="AY255" s="226" t="s">
        <v>121</v>
      </c>
    </row>
    <row r="256" s="12" customFormat="1">
      <c r="B256" s="227"/>
      <c r="C256" s="228"/>
      <c r="D256" s="217" t="s">
        <v>129</v>
      </c>
      <c r="E256" s="229" t="s">
        <v>1</v>
      </c>
      <c r="F256" s="230" t="s">
        <v>131</v>
      </c>
      <c r="G256" s="228"/>
      <c r="H256" s="231">
        <v>7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129</v>
      </c>
      <c r="AU256" s="237" t="s">
        <v>79</v>
      </c>
      <c r="AV256" s="12" t="s">
        <v>85</v>
      </c>
      <c r="AW256" s="12" t="s">
        <v>32</v>
      </c>
      <c r="AX256" s="12" t="s">
        <v>75</v>
      </c>
      <c r="AY256" s="237" t="s">
        <v>121</v>
      </c>
    </row>
    <row r="257" s="1" customFormat="1" ht="16.5" customHeight="1">
      <c r="B257" s="36"/>
      <c r="C257" s="248" t="s">
        <v>402</v>
      </c>
      <c r="D257" s="248" t="s">
        <v>228</v>
      </c>
      <c r="E257" s="249" t="s">
        <v>403</v>
      </c>
      <c r="F257" s="250" t="s">
        <v>404</v>
      </c>
      <c r="G257" s="251" t="s">
        <v>276</v>
      </c>
      <c r="H257" s="252">
        <v>7</v>
      </c>
      <c r="I257" s="253"/>
      <c r="J257" s="254">
        <f>ROUND(I257*H257,2)</f>
        <v>0</v>
      </c>
      <c r="K257" s="250" t="s">
        <v>1</v>
      </c>
      <c r="L257" s="255"/>
      <c r="M257" s="256" t="s">
        <v>1</v>
      </c>
      <c r="N257" s="257" t="s">
        <v>41</v>
      </c>
      <c r="O257" s="77"/>
      <c r="P257" s="212">
        <f>O257*H257</f>
        <v>0</v>
      </c>
      <c r="Q257" s="212">
        <v>0.0035000000000000001</v>
      </c>
      <c r="R257" s="212">
        <f>Q257*H257</f>
        <v>0.024500000000000001</v>
      </c>
      <c r="S257" s="212">
        <v>0</v>
      </c>
      <c r="T257" s="213">
        <f>S257*H257</f>
        <v>0</v>
      </c>
      <c r="AR257" s="15" t="s">
        <v>149</v>
      </c>
      <c r="AT257" s="15" t="s">
        <v>228</v>
      </c>
      <c r="AU257" s="15" t="s">
        <v>79</v>
      </c>
      <c r="AY257" s="15" t="s">
        <v>121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5" t="s">
        <v>75</v>
      </c>
      <c r="BK257" s="214">
        <f>ROUND(I257*H257,2)</f>
        <v>0</v>
      </c>
      <c r="BL257" s="15" t="s">
        <v>85</v>
      </c>
      <c r="BM257" s="15" t="s">
        <v>405</v>
      </c>
    </row>
    <row r="258" s="1" customFormat="1" ht="16.5" customHeight="1">
      <c r="B258" s="36"/>
      <c r="C258" s="203" t="s">
        <v>406</v>
      </c>
      <c r="D258" s="203" t="s">
        <v>123</v>
      </c>
      <c r="E258" s="204" t="s">
        <v>407</v>
      </c>
      <c r="F258" s="205" t="s">
        <v>408</v>
      </c>
      <c r="G258" s="206" t="s">
        <v>276</v>
      </c>
      <c r="H258" s="207">
        <v>5</v>
      </c>
      <c r="I258" s="208"/>
      <c r="J258" s="209">
        <f>ROUND(I258*H258,2)</f>
        <v>0</v>
      </c>
      <c r="K258" s="205" t="s">
        <v>127</v>
      </c>
      <c r="L258" s="41"/>
      <c r="M258" s="210" t="s">
        <v>1</v>
      </c>
      <c r="N258" s="211" t="s">
        <v>41</v>
      </c>
      <c r="O258" s="77"/>
      <c r="P258" s="212">
        <f>O258*H258</f>
        <v>0</v>
      </c>
      <c r="Q258" s="212">
        <v>0.10940999999999999</v>
      </c>
      <c r="R258" s="212">
        <f>Q258*H258</f>
        <v>0.54704999999999993</v>
      </c>
      <c r="S258" s="212">
        <v>0</v>
      </c>
      <c r="T258" s="213">
        <f>S258*H258</f>
        <v>0</v>
      </c>
      <c r="AR258" s="15" t="s">
        <v>85</v>
      </c>
      <c r="AT258" s="15" t="s">
        <v>123</v>
      </c>
      <c r="AU258" s="15" t="s">
        <v>79</v>
      </c>
      <c r="AY258" s="15" t="s">
        <v>121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75</v>
      </c>
      <c r="BK258" s="214">
        <f>ROUND(I258*H258,2)</f>
        <v>0</v>
      </c>
      <c r="BL258" s="15" t="s">
        <v>85</v>
      </c>
      <c r="BM258" s="15" t="s">
        <v>409</v>
      </c>
    </row>
    <row r="259" s="11" customFormat="1">
      <c r="B259" s="215"/>
      <c r="C259" s="216"/>
      <c r="D259" s="217" t="s">
        <v>129</v>
      </c>
      <c r="E259" s="218" t="s">
        <v>1</v>
      </c>
      <c r="F259" s="219" t="s">
        <v>410</v>
      </c>
      <c r="G259" s="216"/>
      <c r="H259" s="220">
        <v>5</v>
      </c>
      <c r="I259" s="221"/>
      <c r="J259" s="216"/>
      <c r="K259" s="216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129</v>
      </c>
      <c r="AU259" s="226" t="s">
        <v>79</v>
      </c>
      <c r="AV259" s="11" t="s">
        <v>79</v>
      </c>
      <c r="AW259" s="11" t="s">
        <v>32</v>
      </c>
      <c r="AX259" s="11" t="s">
        <v>70</v>
      </c>
      <c r="AY259" s="226" t="s">
        <v>121</v>
      </c>
    </row>
    <row r="260" s="12" customFormat="1">
      <c r="B260" s="227"/>
      <c r="C260" s="228"/>
      <c r="D260" s="217" t="s">
        <v>129</v>
      </c>
      <c r="E260" s="229" t="s">
        <v>1</v>
      </c>
      <c r="F260" s="230" t="s">
        <v>131</v>
      </c>
      <c r="G260" s="228"/>
      <c r="H260" s="231">
        <v>5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129</v>
      </c>
      <c r="AU260" s="237" t="s">
        <v>79</v>
      </c>
      <c r="AV260" s="12" t="s">
        <v>85</v>
      </c>
      <c r="AW260" s="12" t="s">
        <v>32</v>
      </c>
      <c r="AX260" s="12" t="s">
        <v>75</v>
      </c>
      <c r="AY260" s="237" t="s">
        <v>121</v>
      </c>
    </row>
    <row r="261" s="1" customFormat="1" ht="16.5" customHeight="1">
      <c r="B261" s="36"/>
      <c r="C261" s="248" t="s">
        <v>411</v>
      </c>
      <c r="D261" s="248" t="s">
        <v>228</v>
      </c>
      <c r="E261" s="249" t="s">
        <v>412</v>
      </c>
      <c r="F261" s="250" t="s">
        <v>413</v>
      </c>
      <c r="G261" s="251" t="s">
        <v>276</v>
      </c>
      <c r="H261" s="252">
        <v>5</v>
      </c>
      <c r="I261" s="253"/>
      <c r="J261" s="254">
        <f>ROUND(I261*H261,2)</f>
        <v>0</v>
      </c>
      <c r="K261" s="250" t="s">
        <v>127</v>
      </c>
      <c r="L261" s="255"/>
      <c r="M261" s="256" t="s">
        <v>1</v>
      </c>
      <c r="N261" s="257" t="s">
        <v>41</v>
      </c>
      <c r="O261" s="77"/>
      <c r="P261" s="212">
        <f>O261*H261</f>
        <v>0</v>
      </c>
      <c r="Q261" s="212">
        <v>0.0064999999999999997</v>
      </c>
      <c r="R261" s="212">
        <f>Q261*H261</f>
        <v>0.032500000000000001</v>
      </c>
      <c r="S261" s="212">
        <v>0</v>
      </c>
      <c r="T261" s="213">
        <f>S261*H261</f>
        <v>0</v>
      </c>
      <c r="AR261" s="15" t="s">
        <v>149</v>
      </c>
      <c r="AT261" s="15" t="s">
        <v>228</v>
      </c>
      <c r="AU261" s="15" t="s">
        <v>79</v>
      </c>
      <c r="AY261" s="15" t="s">
        <v>121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75</v>
      </c>
      <c r="BK261" s="214">
        <f>ROUND(I261*H261,2)</f>
        <v>0</v>
      </c>
      <c r="BL261" s="15" t="s">
        <v>85</v>
      </c>
      <c r="BM261" s="15" t="s">
        <v>414</v>
      </c>
    </row>
    <row r="262" s="1" customFormat="1" ht="16.5" customHeight="1">
      <c r="B262" s="36"/>
      <c r="C262" s="203" t="s">
        <v>415</v>
      </c>
      <c r="D262" s="203" t="s">
        <v>123</v>
      </c>
      <c r="E262" s="204" t="s">
        <v>416</v>
      </c>
      <c r="F262" s="205" t="s">
        <v>417</v>
      </c>
      <c r="G262" s="206" t="s">
        <v>163</v>
      </c>
      <c r="H262" s="207">
        <v>30</v>
      </c>
      <c r="I262" s="208"/>
      <c r="J262" s="209">
        <f>ROUND(I262*H262,2)</f>
        <v>0</v>
      </c>
      <c r="K262" s="205" t="s">
        <v>127</v>
      </c>
      <c r="L262" s="41"/>
      <c r="M262" s="210" t="s">
        <v>1</v>
      </c>
      <c r="N262" s="211" t="s">
        <v>41</v>
      </c>
      <c r="O262" s="77"/>
      <c r="P262" s="212">
        <f>O262*H262</f>
        <v>0</v>
      </c>
      <c r="Q262" s="212">
        <v>0.00011</v>
      </c>
      <c r="R262" s="212">
        <f>Q262*H262</f>
        <v>0.0033</v>
      </c>
      <c r="S262" s="212">
        <v>0</v>
      </c>
      <c r="T262" s="213">
        <f>S262*H262</f>
        <v>0</v>
      </c>
      <c r="AR262" s="15" t="s">
        <v>85</v>
      </c>
      <c r="AT262" s="15" t="s">
        <v>123</v>
      </c>
      <c r="AU262" s="15" t="s">
        <v>79</v>
      </c>
      <c r="AY262" s="15" t="s">
        <v>121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75</v>
      </c>
      <c r="BK262" s="214">
        <f>ROUND(I262*H262,2)</f>
        <v>0</v>
      </c>
      <c r="BL262" s="15" t="s">
        <v>85</v>
      </c>
      <c r="BM262" s="15" t="s">
        <v>418</v>
      </c>
    </row>
    <row r="263" s="11" customFormat="1">
      <c r="B263" s="215"/>
      <c r="C263" s="216"/>
      <c r="D263" s="217" t="s">
        <v>129</v>
      </c>
      <c r="E263" s="218" t="s">
        <v>1</v>
      </c>
      <c r="F263" s="219" t="s">
        <v>419</v>
      </c>
      <c r="G263" s="216"/>
      <c r="H263" s="220">
        <v>30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129</v>
      </c>
      <c r="AU263" s="226" t="s">
        <v>79</v>
      </c>
      <c r="AV263" s="11" t="s">
        <v>79</v>
      </c>
      <c r="AW263" s="11" t="s">
        <v>32</v>
      </c>
      <c r="AX263" s="11" t="s">
        <v>70</v>
      </c>
      <c r="AY263" s="226" t="s">
        <v>121</v>
      </c>
    </row>
    <row r="264" s="12" customFormat="1">
      <c r="B264" s="227"/>
      <c r="C264" s="228"/>
      <c r="D264" s="217" t="s">
        <v>129</v>
      </c>
      <c r="E264" s="229" t="s">
        <v>1</v>
      </c>
      <c r="F264" s="230" t="s">
        <v>131</v>
      </c>
      <c r="G264" s="228"/>
      <c r="H264" s="231">
        <v>30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129</v>
      </c>
      <c r="AU264" s="237" t="s">
        <v>79</v>
      </c>
      <c r="AV264" s="12" t="s">
        <v>85</v>
      </c>
      <c r="AW264" s="12" t="s">
        <v>32</v>
      </c>
      <c r="AX264" s="12" t="s">
        <v>75</v>
      </c>
      <c r="AY264" s="237" t="s">
        <v>121</v>
      </c>
    </row>
    <row r="265" s="1" customFormat="1" ht="16.5" customHeight="1">
      <c r="B265" s="36"/>
      <c r="C265" s="203" t="s">
        <v>420</v>
      </c>
      <c r="D265" s="203" t="s">
        <v>123</v>
      </c>
      <c r="E265" s="204" t="s">
        <v>421</v>
      </c>
      <c r="F265" s="205" t="s">
        <v>422</v>
      </c>
      <c r="G265" s="206" t="s">
        <v>126</v>
      </c>
      <c r="H265" s="207">
        <v>16</v>
      </c>
      <c r="I265" s="208"/>
      <c r="J265" s="209">
        <f>ROUND(I265*H265,2)</f>
        <v>0</v>
      </c>
      <c r="K265" s="205" t="s">
        <v>127</v>
      </c>
      <c r="L265" s="41"/>
      <c r="M265" s="210" t="s">
        <v>1</v>
      </c>
      <c r="N265" s="211" t="s">
        <v>41</v>
      </c>
      <c r="O265" s="77"/>
      <c r="P265" s="212">
        <f>O265*H265</f>
        <v>0</v>
      </c>
      <c r="Q265" s="212">
        <v>0.00084999999999999995</v>
      </c>
      <c r="R265" s="212">
        <f>Q265*H265</f>
        <v>0.013599999999999999</v>
      </c>
      <c r="S265" s="212">
        <v>0</v>
      </c>
      <c r="T265" s="213">
        <f>S265*H265</f>
        <v>0</v>
      </c>
      <c r="AR265" s="15" t="s">
        <v>85</v>
      </c>
      <c r="AT265" s="15" t="s">
        <v>123</v>
      </c>
      <c r="AU265" s="15" t="s">
        <v>79</v>
      </c>
      <c r="AY265" s="15" t="s">
        <v>121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75</v>
      </c>
      <c r="BK265" s="214">
        <f>ROUND(I265*H265,2)</f>
        <v>0</v>
      </c>
      <c r="BL265" s="15" t="s">
        <v>85</v>
      </c>
      <c r="BM265" s="15" t="s">
        <v>423</v>
      </c>
    </row>
    <row r="266" s="11" customFormat="1">
      <c r="B266" s="215"/>
      <c r="C266" s="216"/>
      <c r="D266" s="217" t="s">
        <v>129</v>
      </c>
      <c r="E266" s="218" t="s">
        <v>1</v>
      </c>
      <c r="F266" s="219" t="s">
        <v>424</v>
      </c>
      <c r="G266" s="216"/>
      <c r="H266" s="220">
        <v>2</v>
      </c>
      <c r="I266" s="221"/>
      <c r="J266" s="216"/>
      <c r="K266" s="216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129</v>
      </c>
      <c r="AU266" s="226" t="s">
        <v>79</v>
      </c>
      <c r="AV266" s="11" t="s">
        <v>79</v>
      </c>
      <c r="AW266" s="11" t="s">
        <v>32</v>
      </c>
      <c r="AX266" s="11" t="s">
        <v>70</v>
      </c>
      <c r="AY266" s="226" t="s">
        <v>121</v>
      </c>
    </row>
    <row r="267" s="11" customFormat="1">
      <c r="B267" s="215"/>
      <c r="C267" s="216"/>
      <c r="D267" s="217" t="s">
        <v>129</v>
      </c>
      <c r="E267" s="218" t="s">
        <v>1</v>
      </c>
      <c r="F267" s="219" t="s">
        <v>425</v>
      </c>
      <c r="G267" s="216"/>
      <c r="H267" s="220">
        <v>3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129</v>
      </c>
      <c r="AU267" s="226" t="s">
        <v>79</v>
      </c>
      <c r="AV267" s="11" t="s">
        <v>79</v>
      </c>
      <c r="AW267" s="11" t="s">
        <v>32</v>
      </c>
      <c r="AX267" s="11" t="s">
        <v>70</v>
      </c>
      <c r="AY267" s="226" t="s">
        <v>121</v>
      </c>
    </row>
    <row r="268" s="11" customFormat="1">
      <c r="B268" s="215"/>
      <c r="C268" s="216"/>
      <c r="D268" s="217" t="s">
        <v>129</v>
      </c>
      <c r="E268" s="218" t="s">
        <v>1</v>
      </c>
      <c r="F268" s="219" t="s">
        <v>426</v>
      </c>
      <c r="G268" s="216"/>
      <c r="H268" s="220">
        <v>11</v>
      </c>
      <c r="I268" s="221"/>
      <c r="J268" s="216"/>
      <c r="K268" s="216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129</v>
      </c>
      <c r="AU268" s="226" t="s">
        <v>79</v>
      </c>
      <c r="AV268" s="11" t="s">
        <v>79</v>
      </c>
      <c r="AW268" s="11" t="s">
        <v>32</v>
      </c>
      <c r="AX268" s="11" t="s">
        <v>70</v>
      </c>
      <c r="AY268" s="226" t="s">
        <v>121</v>
      </c>
    </row>
    <row r="269" s="12" customFormat="1">
      <c r="B269" s="227"/>
      <c r="C269" s="228"/>
      <c r="D269" s="217" t="s">
        <v>129</v>
      </c>
      <c r="E269" s="229" t="s">
        <v>1</v>
      </c>
      <c r="F269" s="230" t="s">
        <v>131</v>
      </c>
      <c r="G269" s="228"/>
      <c r="H269" s="231">
        <v>16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129</v>
      </c>
      <c r="AU269" s="237" t="s">
        <v>79</v>
      </c>
      <c r="AV269" s="12" t="s">
        <v>85</v>
      </c>
      <c r="AW269" s="12" t="s">
        <v>32</v>
      </c>
      <c r="AX269" s="12" t="s">
        <v>75</v>
      </c>
      <c r="AY269" s="237" t="s">
        <v>121</v>
      </c>
    </row>
    <row r="270" s="1" customFormat="1" ht="16.5" customHeight="1">
      <c r="B270" s="36"/>
      <c r="C270" s="203" t="s">
        <v>427</v>
      </c>
      <c r="D270" s="203" t="s">
        <v>123</v>
      </c>
      <c r="E270" s="204" t="s">
        <v>428</v>
      </c>
      <c r="F270" s="205" t="s">
        <v>429</v>
      </c>
      <c r="G270" s="206" t="s">
        <v>163</v>
      </c>
      <c r="H270" s="207">
        <v>30</v>
      </c>
      <c r="I270" s="208"/>
      <c r="J270" s="209">
        <f>ROUND(I270*H270,2)</f>
        <v>0</v>
      </c>
      <c r="K270" s="205" t="s">
        <v>127</v>
      </c>
      <c r="L270" s="41"/>
      <c r="M270" s="210" t="s">
        <v>1</v>
      </c>
      <c r="N270" s="211" t="s">
        <v>41</v>
      </c>
      <c r="O270" s="77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AR270" s="15" t="s">
        <v>85</v>
      </c>
      <c r="AT270" s="15" t="s">
        <v>123</v>
      </c>
      <c r="AU270" s="15" t="s">
        <v>79</v>
      </c>
      <c r="AY270" s="15" t="s">
        <v>121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5" t="s">
        <v>75</v>
      </c>
      <c r="BK270" s="214">
        <f>ROUND(I270*H270,2)</f>
        <v>0</v>
      </c>
      <c r="BL270" s="15" t="s">
        <v>85</v>
      </c>
      <c r="BM270" s="15" t="s">
        <v>430</v>
      </c>
    </row>
    <row r="271" s="1" customFormat="1" ht="16.5" customHeight="1">
      <c r="B271" s="36"/>
      <c r="C271" s="203" t="s">
        <v>431</v>
      </c>
      <c r="D271" s="203" t="s">
        <v>123</v>
      </c>
      <c r="E271" s="204" t="s">
        <v>432</v>
      </c>
      <c r="F271" s="205" t="s">
        <v>433</v>
      </c>
      <c r="G271" s="206" t="s">
        <v>126</v>
      </c>
      <c r="H271" s="207">
        <v>16</v>
      </c>
      <c r="I271" s="208"/>
      <c r="J271" s="209">
        <f>ROUND(I271*H271,2)</f>
        <v>0</v>
      </c>
      <c r="K271" s="205" t="s">
        <v>127</v>
      </c>
      <c r="L271" s="41"/>
      <c r="M271" s="210" t="s">
        <v>1</v>
      </c>
      <c r="N271" s="211" t="s">
        <v>41</v>
      </c>
      <c r="O271" s="77"/>
      <c r="P271" s="212">
        <f>O271*H271</f>
        <v>0</v>
      </c>
      <c r="Q271" s="212">
        <v>1.0000000000000001E-05</v>
      </c>
      <c r="R271" s="212">
        <f>Q271*H271</f>
        <v>0.00016000000000000001</v>
      </c>
      <c r="S271" s="212">
        <v>0</v>
      </c>
      <c r="T271" s="213">
        <f>S271*H271</f>
        <v>0</v>
      </c>
      <c r="AR271" s="15" t="s">
        <v>85</v>
      </c>
      <c r="AT271" s="15" t="s">
        <v>123</v>
      </c>
      <c r="AU271" s="15" t="s">
        <v>79</v>
      </c>
      <c r="AY271" s="15" t="s">
        <v>121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75</v>
      </c>
      <c r="BK271" s="214">
        <f>ROUND(I271*H271,2)</f>
        <v>0</v>
      </c>
      <c r="BL271" s="15" t="s">
        <v>85</v>
      </c>
      <c r="BM271" s="15" t="s">
        <v>434</v>
      </c>
    </row>
    <row r="272" s="1" customFormat="1" ht="16.5" customHeight="1">
      <c r="B272" s="36"/>
      <c r="C272" s="203" t="s">
        <v>435</v>
      </c>
      <c r="D272" s="203" t="s">
        <v>123</v>
      </c>
      <c r="E272" s="204" t="s">
        <v>436</v>
      </c>
      <c r="F272" s="205" t="s">
        <v>437</v>
      </c>
      <c r="G272" s="206" t="s">
        <v>163</v>
      </c>
      <c r="H272" s="207">
        <v>425.39999999999998</v>
      </c>
      <c r="I272" s="208"/>
      <c r="J272" s="209">
        <f>ROUND(I272*H272,2)</f>
        <v>0</v>
      </c>
      <c r="K272" s="205" t="s">
        <v>127</v>
      </c>
      <c r="L272" s="41"/>
      <c r="M272" s="210" t="s">
        <v>1</v>
      </c>
      <c r="N272" s="211" t="s">
        <v>41</v>
      </c>
      <c r="O272" s="77"/>
      <c r="P272" s="212">
        <f>O272*H272</f>
        <v>0</v>
      </c>
      <c r="Q272" s="212">
        <v>0.16849</v>
      </c>
      <c r="R272" s="212">
        <f>Q272*H272</f>
        <v>71.675646</v>
      </c>
      <c r="S272" s="212">
        <v>0</v>
      </c>
      <c r="T272" s="213">
        <f>S272*H272</f>
        <v>0</v>
      </c>
      <c r="AR272" s="15" t="s">
        <v>85</v>
      </c>
      <c r="AT272" s="15" t="s">
        <v>123</v>
      </c>
      <c r="AU272" s="15" t="s">
        <v>79</v>
      </c>
      <c r="AY272" s="15" t="s">
        <v>121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5" t="s">
        <v>75</v>
      </c>
      <c r="BK272" s="214">
        <f>ROUND(I272*H272,2)</f>
        <v>0</v>
      </c>
      <c r="BL272" s="15" t="s">
        <v>85</v>
      </c>
      <c r="BM272" s="15" t="s">
        <v>438</v>
      </c>
    </row>
    <row r="273" s="11" customFormat="1">
      <c r="B273" s="215"/>
      <c r="C273" s="216"/>
      <c r="D273" s="217" t="s">
        <v>129</v>
      </c>
      <c r="E273" s="218" t="s">
        <v>1</v>
      </c>
      <c r="F273" s="219" t="s">
        <v>439</v>
      </c>
      <c r="G273" s="216"/>
      <c r="H273" s="220">
        <v>347.89999999999998</v>
      </c>
      <c r="I273" s="221"/>
      <c r="J273" s="216"/>
      <c r="K273" s="216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129</v>
      </c>
      <c r="AU273" s="226" t="s">
        <v>79</v>
      </c>
      <c r="AV273" s="11" t="s">
        <v>79</v>
      </c>
      <c r="AW273" s="11" t="s">
        <v>32</v>
      </c>
      <c r="AX273" s="11" t="s">
        <v>70</v>
      </c>
      <c r="AY273" s="226" t="s">
        <v>121</v>
      </c>
    </row>
    <row r="274" s="11" customFormat="1">
      <c r="B274" s="215"/>
      <c r="C274" s="216"/>
      <c r="D274" s="217" t="s">
        <v>129</v>
      </c>
      <c r="E274" s="218" t="s">
        <v>1</v>
      </c>
      <c r="F274" s="219" t="s">
        <v>440</v>
      </c>
      <c r="G274" s="216"/>
      <c r="H274" s="220">
        <v>77.5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129</v>
      </c>
      <c r="AU274" s="226" t="s">
        <v>79</v>
      </c>
      <c r="AV274" s="11" t="s">
        <v>79</v>
      </c>
      <c r="AW274" s="11" t="s">
        <v>32</v>
      </c>
      <c r="AX274" s="11" t="s">
        <v>70</v>
      </c>
      <c r="AY274" s="226" t="s">
        <v>121</v>
      </c>
    </row>
    <row r="275" s="12" customFormat="1">
      <c r="B275" s="227"/>
      <c r="C275" s="228"/>
      <c r="D275" s="217" t="s">
        <v>129</v>
      </c>
      <c r="E275" s="229" t="s">
        <v>1</v>
      </c>
      <c r="F275" s="230" t="s">
        <v>131</v>
      </c>
      <c r="G275" s="228"/>
      <c r="H275" s="231">
        <v>425.39999999999998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129</v>
      </c>
      <c r="AU275" s="237" t="s">
        <v>79</v>
      </c>
      <c r="AV275" s="12" t="s">
        <v>85</v>
      </c>
      <c r="AW275" s="12" t="s">
        <v>32</v>
      </c>
      <c r="AX275" s="12" t="s">
        <v>75</v>
      </c>
      <c r="AY275" s="237" t="s">
        <v>121</v>
      </c>
    </row>
    <row r="276" s="1" customFormat="1" ht="16.5" customHeight="1">
      <c r="B276" s="36"/>
      <c r="C276" s="248" t="s">
        <v>441</v>
      </c>
      <c r="D276" s="248" t="s">
        <v>228</v>
      </c>
      <c r="E276" s="249" t="s">
        <v>442</v>
      </c>
      <c r="F276" s="250" t="s">
        <v>443</v>
      </c>
      <c r="G276" s="251" t="s">
        <v>163</v>
      </c>
      <c r="H276" s="252">
        <v>361.47899999999998</v>
      </c>
      <c r="I276" s="253"/>
      <c r="J276" s="254">
        <f>ROUND(I276*H276,2)</f>
        <v>0</v>
      </c>
      <c r="K276" s="250" t="s">
        <v>127</v>
      </c>
      <c r="L276" s="255"/>
      <c r="M276" s="256" t="s">
        <v>1</v>
      </c>
      <c r="N276" s="257" t="s">
        <v>41</v>
      </c>
      <c r="O276" s="77"/>
      <c r="P276" s="212">
        <f>O276*H276</f>
        <v>0</v>
      </c>
      <c r="Q276" s="212">
        <v>0.14999999999999999</v>
      </c>
      <c r="R276" s="212">
        <f>Q276*H276</f>
        <v>54.221849999999996</v>
      </c>
      <c r="S276" s="212">
        <v>0</v>
      </c>
      <c r="T276" s="213">
        <f>S276*H276</f>
        <v>0</v>
      </c>
      <c r="AR276" s="15" t="s">
        <v>149</v>
      </c>
      <c r="AT276" s="15" t="s">
        <v>228</v>
      </c>
      <c r="AU276" s="15" t="s">
        <v>79</v>
      </c>
      <c r="AY276" s="15" t="s">
        <v>121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5" t="s">
        <v>75</v>
      </c>
      <c r="BK276" s="214">
        <f>ROUND(I276*H276,2)</f>
        <v>0</v>
      </c>
      <c r="BL276" s="15" t="s">
        <v>85</v>
      </c>
      <c r="BM276" s="15" t="s">
        <v>444</v>
      </c>
    </row>
    <row r="277" s="11" customFormat="1">
      <c r="B277" s="215"/>
      <c r="C277" s="216"/>
      <c r="D277" s="217" t="s">
        <v>129</v>
      </c>
      <c r="E277" s="218" t="s">
        <v>1</v>
      </c>
      <c r="F277" s="219" t="s">
        <v>445</v>
      </c>
      <c r="G277" s="216"/>
      <c r="H277" s="220">
        <v>361.47899999999998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129</v>
      </c>
      <c r="AU277" s="226" t="s">
        <v>79</v>
      </c>
      <c r="AV277" s="11" t="s">
        <v>79</v>
      </c>
      <c r="AW277" s="11" t="s">
        <v>32</v>
      </c>
      <c r="AX277" s="11" t="s">
        <v>70</v>
      </c>
      <c r="AY277" s="226" t="s">
        <v>121</v>
      </c>
    </row>
    <row r="278" s="12" customFormat="1">
      <c r="B278" s="227"/>
      <c r="C278" s="228"/>
      <c r="D278" s="217" t="s">
        <v>129</v>
      </c>
      <c r="E278" s="229" t="s">
        <v>1</v>
      </c>
      <c r="F278" s="230" t="s">
        <v>131</v>
      </c>
      <c r="G278" s="228"/>
      <c r="H278" s="231">
        <v>361.47899999999998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129</v>
      </c>
      <c r="AU278" s="237" t="s">
        <v>79</v>
      </c>
      <c r="AV278" s="12" t="s">
        <v>85</v>
      </c>
      <c r="AW278" s="12" t="s">
        <v>32</v>
      </c>
      <c r="AX278" s="12" t="s">
        <v>75</v>
      </c>
      <c r="AY278" s="237" t="s">
        <v>121</v>
      </c>
    </row>
    <row r="279" s="1" customFormat="1" ht="16.5" customHeight="1">
      <c r="B279" s="36"/>
      <c r="C279" s="248" t="s">
        <v>446</v>
      </c>
      <c r="D279" s="248" t="s">
        <v>228</v>
      </c>
      <c r="E279" s="249" t="s">
        <v>447</v>
      </c>
      <c r="F279" s="250" t="s">
        <v>448</v>
      </c>
      <c r="G279" s="251" t="s">
        <v>163</v>
      </c>
      <c r="H279" s="252">
        <v>68.174999999999997</v>
      </c>
      <c r="I279" s="253"/>
      <c r="J279" s="254">
        <f>ROUND(I279*H279,2)</f>
        <v>0</v>
      </c>
      <c r="K279" s="250" t="s">
        <v>1</v>
      </c>
      <c r="L279" s="255"/>
      <c r="M279" s="256" t="s">
        <v>1</v>
      </c>
      <c r="N279" s="257" t="s">
        <v>41</v>
      </c>
      <c r="O279" s="77"/>
      <c r="P279" s="212">
        <f>O279*H279</f>
        <v>0</v>
      </c>
      <c r="Q279" s="212">
        <v>0.14999999999999999</v>
      </c>
      <c r="R279" s="212">
        <f>Q279*H279</f>
        <v>10.226249999999999</v>
      </c>
      <c r="S279" s="212">
        <v>0</v>
      </c>
      <c r="T279" s="213">
        <f>S279*H279</f>
        <v>0</v>
      </c>
      <c r="AR279" s="15" t="s">
        <v>149</v>
      </c>
      <c r="AT279" s="15" t="s">
        <v>228</v>
      </c>
      <c r="AU279" s="15" t="s">
        <v>79</v>
      </c>
      <c r="AY279" s="15" t="s">
        <v>121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5" t="s">
        <v>75</v>
      </c>
      <c r="BK279" s="214">
        <f>ROUND(I279*H279,2)</f>
        <v>0</v>
      </c>
      <c r="BL279" s="15" t="s">
        <v>85</v>
      </c>
      <c r="BM279" s="15" t="s">
        <v>449</v>
      </c>
    </row>
    <row r="280" s="11" customFormat="1">
      <c r="B280" s="215"/>
      <c r="C280" s="216"/>
      <c r="D280" s="217" t="s">
        <v>129</v>
      </c>
      <c r="E280" s="218" t="s">
        <v>1</v>
      </c>
      <c r="F280" s="219" t="s">
        <v>450</v>
      </c>
      <c r="G280" s="216"/>
      <c r="H280" s="220">
        <v>68.174999999999997</v>
      </c>
      <c r="I280" s="221"/>
      <c r="J280" s="216"/>
      <c r="K280" s="216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129</v>
      </c>
      <c r="AU280" s="226" t="s">
        <v>79</v>
      </c>
      <c r="AV280" s="11" t="s">
        <v>79</v>
      </c>
      <c r="AW280" s="11" t="s">
        <v>32</v>
      </c>
      <c r="AX280" s="11" t="s">
        <v>70</v>
      </c>
      <c r="AY280" s="226" t="s">
        <v>121</v>
      </c>
    </row>
    <row r="281" s="12" customFormat="1">
      <c r="B281" s="227"/>
      <c r="C281" s="228"/>
      <c r="D281" s="217" t="s">
        <v>129</v>
      </c>
      <c r="E281" s="229" t="s">
        <v>1</v>
      </c>
      <c r="F281" s="230" t="s">
        <v>131</v>
      </c>
      <c r="G281" s="228"/>
      <c r="H281" s="231">
        <v>68.174999999999997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129</v>
      </c>
      <c r="AU281" s="237" t="s">
        <v>79</v>
      </c>
      <c r="AV281" s="12" t="s">
        <v>85</v>
      </c>
      <c r="AW281" s="12" t="s">
        <v>32</v>
      </c>
      <c r="AX281" s="12" t="s">
        <v>75</v>
      </c>
      <c r="AY281" s="237" t="s">
        <v>121</v>
      </c>
    </row>
    <row r="282" s="1" customFormat="1" ht="16.5" customHeight="1">
      <c r="B282" s="36"/>
      <c r="C282" s="203" t="s">
        <v>451</v>
      </c>
      <c r="D282" s="203" t="s">
        <v>123</v>
      </c>
      <c r="E282" s="204" t="s">
        <v>452</v>
      </c>
      <c r="F282" s="205" t="s">
        <v>453</v>
      </c>
      <c r="G282" s="206" t="s">
        <v>163</v>
      </c>
      <c r="H282" s="207">
        <v>160.69999999999999</v>
      </c>
      <c r="I282" s="208"/>
      <c r="J282" s="209">
        <f>ROUND(I282*H282,2)</f>
        <v>0</v>
      </c>
      <c r="K282" s="205" t="s">
        <v>127</v>
      </c>
      <c r="L282" s="41"/>
      <c r="M282" s="210" t="s">
        <v>1</v>
      </c>
      <c r="N282" s="211" t="s">
        <v>41</v>
      </c>
      <c r="O282" s="77"/>
      <c r="P282" s="212">
        <f>O282*H282</f>
        <v>0</v>
      </c>
      <c r="Q282" s="212">
        <v>0.10095</v>
      </c>
      <c r="R282" s="212">
        <f>Q282*H282</f>
        <v>16.222664999999999</v>
      </c>
      <c r="S282" s="212">
        <v>0</v>
      </c>
      <c r="T282" s="213">
        <f>S282*H282</f>
        <v>0</v>
      </c>
      <c r="AR282" s="15" t="s">
        <v>85</v>
      </c>
      <c r="AT282" s="15" t="s">
        <v>123</v>
      </c>
      <c r="AU282" s="15" t="s">
        <v>79</v>
      </c>
      <c r="AY282" s="15" t="s">
        <v>121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5" t="s">
        <v>75</v>
      </c>
      <c r="BK282" s="214">
        <f>ROUND(I282*H282,2)</f>
        <v>0</v>
      </c>
      <c r="BL282" s="15" t="s">
        <v>85</v>
      </c>
      <c r="BM282" s="15" t="s">
        <v>454</v>
      </c>
    </row>
    <row r="283" s="11" customFormat="1">
      <c r="B283" s="215"/>
      <c r="C283" s="216"/>
      <c r="D283" s="217" t="s">
        <v>129</v>
      </c>
      <c r="E283" s="218" t="s">
        <v>1</v>
      </c>
      <c r="F283" s="219" t="s">
        <v>455</v>
      </c>
      <c r="G283" s="216"/>
      <c r="H283" s="220">
        <v>130.5</v>
      </c>
      <c r="I283" s="221"/>
      <c r="J283" s="216"/>
      <c r="K283" s="216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129</v>
      </c>
      <c r="AU283" s="226" t="s">
        <v>79</v>
      </c>
      <c r="AV283" s="11" t="s">
        <v>79</v>
      </c>
      <c r="AW283" s="11" t="s">
        <v>32</v>
      </c>
      <c r="AX283" s="11" t="s">
        <v>70</v>
      </c>
      <c r="AY283" s="226" t="s">
        <v>121</v>
      </c>
    </row>
    <row r="284" s="11" customFormat="1">
      <c r="B284" s="215"/>
      <c r="C284" s="216"/>
      <c r="D284" s="217" t="s">
        <v>129</v>
      </c>
      <c r="E284" s="218" t="s">
        <v>1</v>
      </c>
      <c r="F284" s="219" t="s">
        <v>456</v>
      </c>
      <c r="G284" s="216"/>
      <c r="H284" s="220">
        <v>30.199999999999999</v>
      </c>
      <c r="I284" s="221"/>
      <c r="J284" s="216"/>
      <c r="K284" s="216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129</v>
      </c>
      <c r="AU284" s="226" t="s">
        <v>79</v>
      </c>
      <c r="AV284" s="11" t="s">
        <v>79</v>
      </c>
      <c r="AW284" s="11" t="s">
        <v>32</v>
      </c>
      <c r="AX284" s="11" t="s">
        <v>70</v>
      </c>
      <c r="AY284" s="226" t="s">
        <v>121</v>
      </c>
    </row>
    <row r="285" s="12" customFormat="1">
      <c r="B285" s="227"/>
      <c r="C285" s="228"/>
      <c r="D285" s="217" t="s">
        <v>129</v>
      </c>
      <c r="E285" s="229" t="s">
        <v>1</v>
      </c>
      <c r="F285" s="230" t="s">
        <v>131</v>
      </c>
      <c r="G285" s="228"/>
      <c r="H285" s="231">
        <v>160.69999999999999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129</v>
      </c>
      <c r="AU285" s="237" t="s">
        <v>79</v>
      </c>
      <c r="AV285" s="12" t="s">
        <v>85</v>
      </c>
      <c r="AW285" s="12" t="s">
        <v>32</v>
      </c>
      <c r="AX285" s="12" t="s">
        <v>75</v>
      </c>
      <c r="AY285" s="237" t="s">
        <v>121</v>
      </c>
    </row>
    <row r="286" s="1" customFormat="1" ht="16.5" customHeight="1">
      <c r="B286" s="36"/>
      <c r="C286" s="248" t="s">
        <v>457</v>
      </c>
      <c r="D286" s="248" t="s">
        <v>228</v>
      </c>
      <c r="E286" s="249" t="s">
        <v>458</v>
      </c>
      <c r="F286" s="250" t="s">
        <v>459</v>
      </c>
      <c r="G286" s="251" t="s">
        <v>163</v>
      </c>
      <c r="H286" s="252">
        <v>162.30699999999999</v>
      </c>
      <c r="I286" s="253"/>
      <c r="J286" s="254">
        <f>ROUND(I286*H286,2)</f>
        <v>0</v>
      </c>
      <c r="K286" s="250" t="s">
        <v>127</v>
      </c>
      <c r="L286" s="255"/>
      <c r="M286" s="256" t="s">
        <v>1</v>
      </c>
      <c r="N286" s="257" t="s">
        <v>41</v>
      </c>
      <c r="O286" s="77"/>
      <c r="P286" s="212">
        <f>O286*H286</f>
        <v>0</v>
      </c>
      <c r="Q286" s="212">
        <v>0.045999999999999999</v>
      </c>
      <c r="R286" s="212">
        <f>Q286*H286</f>
        <v>7.4661219999999995</v>
      </c>
      <c r="S286" s="212">
        <v>0</v>
      </c>
      <c r="T286" s="213">
        <f>S286*H286</f>
        <v>0</v>
      </c>
      <c r="AR286" s="15" t="s">
        <v>149</v>
      </c>
      <c r="AT286" s="15" t="s">
        <v>228</v>
      </c>
      <c r="AU286" s="15" t="s">
        <v>79</v>
      </c>
      <c r="AY286" s="15" t="s">
        <v>121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75</v>
      </c>
      <c r="BK286" s="214">
        <f>ROUND(I286*H286,2)</f>
        <v>0</v>
      </c>
      <c r="BL286" s="15" t="s">
        <v>85</v>
      </c>
      <c r="BM286" s="15" t="s">
        <v>460</v>
      </c>
    </row>
    <row r="287" s="11" customFormat="1">
      <c r="B287" s="215"/>
      <c r="C287" s="216"/>
      <c r="D287" s="217" t="s">
        <v>129</v>
      </c>
      <c r="E287" s="218" t="s">
        <v>1</v>
      </c>
      <c r="F287" s="219" t="s">
        <v>461</v>
      </c>
      <c r="G287" s="216"/>
      <c r="H287" s="220">
        <v>162.30699999999999</v>
      </c>
      <c r="I287" s="221"/>
      <c r="J287" s="216"/>
      <c r="K287" s="216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129</v>
      </c>
      <c r="AU287" s="226" t="s">
        <v>79</v>
      </c>
      <c r="AV287" s="11" t="s">
        <v>79</v>
      </c>
      <c r="AW287" s="11" t="s">
        <v>32</v>
      </c>
      <c r="AX287" s="11" t="s">
        <v>70</v>
      </c>
      <c r="AY287" s="226" t="s">
        <v>121</v>
      </c>
    </row>
    <row r="288" s="12" customFormat="1">
      <c r="B288" s="227"/>
      <c r="C288" s="228"/>
      <c r="D288" s="217" t="s">
        <v>129</v>
      </c>
      <c r="E288" s="229" t="s">
        <v>1</v>
      </c>
      <c r="F288" s="230" t="s">
        <v>131</v>
      </c>
      <c r="G288" s="228"/>
      <c r="H288" s="231">
        <v>162.30699999999999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AT288" s="237" t="s">
        <v>129</v>
      </c>
      <c r="AU288" s="237" t="s">
        <v>79</v>
      </c>
      <c r="AV288" s="12" t="s">
        <v>85</v>
      </c>
      <c r="AW288" s="12" t="s">
        <v>32</v>
      </c>
      <c r="AX288" s="12" t="s">
        <v>75</v>
      </c>
      <c r="AY288" s="237" t="s">
        <v>121</v>
      </c>
    </row>
    <row r="289" s="1" customFormat="1" ht="16.5" customHeight="1">
      <c r="B289" s="36"/>
      <c r="C289" s="203" t="s">
        <v>462</v>
      </c>
      <c r="D289" s="203" t="s">
        <v>123</v>
      </c>
      <c r="E289" s="204" t="s">
        <v>463</v>
      </c>
      <c r="F289" s="205" t="s">
        <v>464</v>
      </c>
      <c r="G289" s="206" t="s">
        <v>175</v>
      </c>
      <c r="H289" s="207">
        <v>10.115</v>
      </c>
      <c r="I289" s="208"/>
      <c r="J289" s="209">
        <f>ROUND(I289*H289,2)</f>
        <v>0</v>
      </c>
      <c r="K289" s="205" t="s">
        <v>127</v>
      </c>
      <c r="L289" s="41"/>
      <c r="M289" s="210" t="s">
        <v>1</v>
      </c>
      <c r="N289" s="211" t="s">
        <v>41</v>
      </c>
      <c r="O289" s="77"/>
      <c r="P289" s="212">
        <f>O289*H289</f>
        <v>0</v>
      </c>
      <c r="Q289" s="212">
        <v>2.2563399999999998</v>
      </c>
      <c r="R289" s="212">
        <f>Q289*H289</f>
        <v>22.822879099999998</v>
      </c>
      <c r="S289" s="212">
        <v>0</v>
      </c>
      <c r="T289" s="213">
        <f>S289*H289</f>
        <v>0</v>
      </c>
      <c r="AR289" s="15" t="s">
        <v>85</v>
      </c>
      <c r="AT289" s="15" t="s">
        <v>123</v>
      </c>
      <c r="AU289" s="15" t="s">
        <v>79</v>
      </c>
      <c r="AY289" s="15" t="s">
        <v>121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5" t="s">
        <v>75</v>
      </c>
      <c r="BK289" s="214">
        <f>ROUND(I289*H289,2)</f>
        <v>0</v>
      </c>
      <c r="BL289" s="15" t="s">
        <v>85</v>
      </c>
      <c r="BM289" s="15" t="s">
        <v>465</v>
      </c>
    </row>
    <row r="290" s="11" customFormat="1">
      <c r="B290" s="215"/>
      <c r="C290" s="216"/>
      <c r="D290" s="217" t="s">
        <v>129</v>
      </c>
      <c r="E290" s="218" t="s">
        <v>1</v>
      </c>
      <c r="F290" s="219" t="s">
        <v>466</v>
      </c>
      <c r="G290" s="216"/>
      <c r="H290" s="220">
        <v>8.5079999999999991</v>
      </c>
      <c r="I290" s="221"/>
      <c r="J290" s="216"/>
      <c r="K290" s="216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129</v>
      </c>
      <c r="AU290" s="226" t="s">
        <v>79</v>
      </c>
      <c r="AV290" s="11" t="s">
        <v>79</v>
      </c>
      <c r="AW290" s="11" t="s">
        <v>32</v>
      </c>
      <c r="AX290" s="11" t="s">
        <v>70</v>
      </c>
      <c r="AY290" s="226" t="s">
        <v>121</v>
      </c>
    </row>
    <row r="291" s="11" customFormat="1">
      <c r="B291" s="215"/>
      <c r="C291" s="216"/>
      <c r="D291" s="217" t="s">
        <v>129</v>
      </c>
      <c r="E291" s="218" t="s">
        <v>1</v>
      </c>
      <c r="F291" s="219" t="s">
        <v>467</v>
      </c>
      <c r="G291" s="216"/>
      <c r="H291" s="220">
        <v>1.607</v>
      </c>
      <c r="I291" s="221"/>
      <c r="J291" s="216"/>
      <c r="K291" s="216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129</v>
      </c>
      <c r="AU291" s="226" t="s">
        <v>79</v>
      </c>
      <c r="AV291" s="11" t="s">
        <v>79</v>
      </c>
      <c r="AW291" s="11" t="s">
        <v>32</v>
      </c>
      <c r="AX291" s="11" t="s">
        <v>70</v>
      </c>
      <c r="AY291" s="226" t="s">
        <v>121</v>
      </c>
    </row>
    <row r="292" s="12" customFormat="1">
      <c r="B292" s="227"/>
      <c r="C292" s="228"/>
      <c r="D292" s="217" t="s">
        <v>129</v>
      </c>
      <c r="E292" s="229" t="s">
        <v>1</v>
      </c>
      <c r="F292" s="230" t="s">
        <v>131</v>
      </c>
      <c r="G292" s="228"/>
      <c r="H292" s="231">
        <v>10.115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AT292" s="237" t="s">
        <v>129</v>
      </c>
      <c r="AU292" s="237" t="s">
        <v>79</v>
      </c>
      <c r="AV292" s="12" t="s">
        <v>85</v>
      </c>
      <c r="AW292" s="12" t="s">
        <v>32</v>
      </c>
      <c r="AX292" s="12" t="s">
        <v>75</v>
      </c>
      <c r="AY292" s="237" t="s">
        <v>121</v>
      </c>
    </row>
    <row r="293" s="1" customFormat="1" ht="16.5" customHeight="1">
      <c r="B293" s="36"/>
      <c r="C293" s="203" t="s">
        <v>468</v>
      </c>
      <c r="D293" s="203" t="s">
        <v>123</v>
      </c>
      <c r="E293" s="204" t="s">
        <v>469</v>
      </c>
      <c r="F293" s="205" t="s">
        <v>470</v>
      </c>
      <c r="G293" s="206" t="s">
        <v>163</v>
      </c>
      <c r="H293" s="207">
        <v>12.699999999999999</v>
      </c>
      <c r="I293" s="208"/>
      <c r="J293" s="209">
        <f>ROUND(I293*H293,2)</f>
        <v>0</v>
      </c>
      <c r="K293" s="205" t="s">
        <v>127</v>
      </c>
      <c r="L293" s="41"/>
      <c r="M293" s="210" t="s">
        <v>1</v>
      </c>
      <c r="N293" s="211" t="s">
        <v>41</v>
      </c>
      <c r="O293" s="77"/>
      <c r="P293" s="212">
        <f>O293*H293</f>
        <v>0</v>
      </c>
      <c r="Q293" s="212">
        <v>0.0043</v>
      </c>
      <c r="R293" s="212">
        <f>Q293*H293</f>
        <v>0.054609999999999999</v>
      </c>
      <c r="S293" s="212">
        <v>0</v>
      </c>
      <c r="T293" s="213">
        <f>S293*H293</f>
        <v>0</v>
      </c>
      <c r="AR293" s="15" t="s">
        <v>85</v>
      </c>
      <c r="AT293" s="15" t="s">
        <v>123</v>
      </c>
      <c r="AU293" s="15" t="s">
        <v>79</v>
      </c>
      <c r="AY293" s="15" t="s">
        <v>121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75</v>
      </c>
      <c r="BK293" s="214">
        <f>ROUND(I293*H293,2)</f>
        <v>0</v>
      </c>
      <c r="BL293" s="15" t="s">
        <v>85</v>
      </c>
      <c r="BM293" s="15" t="s">
        <v>471</v>
      </c>
    </row>
    <row r="294" s="11" customFormat="1">
      <c r="B294" s="215"/>
      <c r="C294" s="216"/>
      <c r="D294" s="217" t="s">
        <v>129</v>
      </c>
      <c r="E294" s="218" t="s">
        <v>1</v>
      </c>
      <c r="F294" s="219" t="s">
        <v>472</v>
      </c>
      <c r="G294" s="216"/>
      <c r="H294" s="220">
        <v>7.7000000000000002</v>
      </c>
      <c r="I294" s="221"/>
      <c r="J294" s="216"/>
      <c r="K294" s="216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129</v>
      </c>
      <c r="AU294" s="226" t="s">
        <v>79</v>
      </c>
      <c r="AV294" s="11" t="s">
        <v>79</v>
      </c>
      <c r="AW294" s="11" t="s">
        <v>32</v>
      </c>
      <c r="AX294" s="11" t="s">
        <v>70</v>
      </c>
      <c r="AY294" s="226" t="s">
        <v>121</v>
      </c>
    </row>
    <row r="295" s="11" customFormat="1">
      <c r="B295" s="215"/>
      <c r="C295" s="216"/>
      <c r="D295" s="217" t="s">
        <v>129</v>
      </c>
      <c r="E295" s="218" t="s">
        <v>1</v>
      </c>
      <c r="F295" s="219" t="s">
        <v>473</v>
      </c>
      <c r="G295" s="216"/>
      <c r="H295" s="220">
        <v>5</v>
      </c>
      <c r="I295" s="221"/>
      <c r="J295" s="216"/>
      <c r="K295" s="216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129</v>
      </c>
      <c r="AU295" s="226" t="s">
        <v>79</v>
      </c>
      <c r="AV295" s="11" t="s">
        <v>79</v>
      </c>
      <c r="AW295" s="11" t="s">
        <v>32</v>
      </c>
      <c r="AX295" s="11" t="s">
        <v>70</v>
      </c>
      <c r="AY295" s="226" t="s">
        <v>121</v>
      </c>
    </row>
    <row r="296" s="12" customFormat="1">
      <c r="B296" s="227"/>
      <c r="C296" s="228"/>
      <c r="D296" s="217" t="s">
        <v>129</v>
      </c>
      <c r="E296" s="229" t="s">
        <v>1</v>
      </c>
      <c r="F296" s="230" t="s">
        <v>131</v>
      </c>
      <c r="G296" s="228"/>
      <c r="H296" s="231">
        <v>12.699999999999999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129</v>
      </c>
      <c r="AU296" s="237" t="s">
        <v>79</v>
      </c>
      <c r="AV296" s="12" t="s">
        <v>85</v>
      </c>
      <c r="AW296" s="12" t="s">
        <v>32</v>
      </c>
      <c r="AX296" s="12" t="s">
        <v>75</v>
      </c>
      <c r="AY296" s="237" t="s">
        <v>121</v>
      </c>
    </row>
    <row r="297" s="1" customFormat="1" ht="16.5" customHeight="1">
      <c r="B297" s="36"/>
      <c r="C297" s="203" t="s">
        <v>474</v>
      </c>
      <c r="D297" s="203" t="s">
        <v>123</v>
      </c>
      <c r="E297" s="204" t="s">
        <v>475</v>
      </c>
      <c r="F297" s="205" t="s">
        <v>476</v>
      </c>
      <c r="G297" s="206" t="s">
        <v>163</v>
      </c>
      <c r="H297" s="207">
        <v>12.699999999999999</v>
      </c>
      <c r="I297" s="208"/>
      <c r="J297" s="209">
        <f>ROUND(I297*H297,2)</f>
        <v>0</v>
      </c>
      <c r="K297" s="205" t="s">
        <v>127</v>
      </c>
      <c r="L297" s="41"/>
      <c r="M297" s="210" t="s">
        <v>1</v>
      </c>
      <c r="N297" s="211" t="s">
        <v>41</v>
      </c>
      <c r="O297" s="77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AR297" s="15" t="s">
        <v>85</v>
      </c>
      <c r="AT297" s="15" t="s">
        <v>123</v>
      </c>
      <c r="AU297" s="15" t="s">
        <v>79</v>
      </c>
      <c r="AY297" s="15" t="s">
        <v>121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5" t="s">
        <v>75</v>
      </c>
      <c r="BK297" s="214">
        <f>ROUND(I297*H297,2)</f>
        <v>0</v>
      </c>
      <c r="BL297" s="15" t="s">
        <v>85</v>
      </c>
      <c r="BM297" s="15" t="s">
        <v>477</v>
      </c>
    </row>
    <row r="298" s="1" customFormat="1" ht="16.5" customHeight="1">
      <c r="B298" s="36"/>
      <c r="C298" s="203" t="s">
        <v>478</v>
      </c>
      <c r="D298" s="203" t="s">
        <v>123</v>
      </c>
      <c r="E298" s="204" t="s">
        <v>479</v>
      </c>
      <c r="F298" s="205" t="s">
        <v>480</v>
      </c>
      <c r="G298" s="206" t="s">
        <v>276</v>
      </c>
      <c r="H298" s="207">
        <v>3</v>
      </c>
      <c r="I298" s="208"/>
      <c r="J298" s="209">
        <f>ROUND(I298*H298,2)</f>
        <v>0</v>
      </c>
      <c r="K298" s="205" t="s">
        <v>127</v>
      </c>
      <c r="L298" s="41"/>
      <c r="M298" s="210" t="s">
        <v>1</v>
      </c>
      <c r="N298" s="211" t="s">
        <v>41</v>
      </c>
      <c r="O298" s="77"/>
      <c r="P298" s="212">
        <f>O298*H298</f>
        <v>0</v>
      </c>
      <c r="Q298" s="212">
        <v>0</v>
      </c>
      <c r="R298" s="212">
        <f>Q298*H298</f>
        <v>0</v>
      </c>
      <c r="S298" s="212">
        <v>0.082000000000000003</v>
      </c>
      <c r="T298" s="213">
        <f>S298*H298</f>
        <v>0.246</v>
      </c>
      <c r="AR298" s="15" t="s">
        <v>85</v>
      </c>
      <c r="AT298" s="15" t="s">
        <v>123</v>
      </c>
      <c r="AU298" s="15" t="s">
        <v>79</v>
      </c>
      <c r="AY298" s="15" t="s">
        <v>121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75</v>
      </c>
      <c r="BK298" s="214">
        <f>ROUND(I298*H298,2)</f>
        <v>0</v>
      </c>
      <c r="BL298" s="15" t="s">
        <v>85</v>
      </c>
      <c r="BM298" s="15" t="s">
        <v>481</v>
      </c>
    </row>
    <row r="299" s="1" customFormat="1" ht="16.5" customHeight="1">
      <c r="B299" s="36"/>
      <c r="C299" s="203" t="s">
        <v>482</v>
      </c>
      <c r="D299" s="203" t="s">
        <v>123</v>
      </c>
      <c r="E299" s="204" t="s">
        <v>483</v>
      </c>
      <c r="F299" s="205" t="s">
        <v>484</v>
      </c>
      <c r="G299" s="206" t="s">
        <v>276</v>
      </c>
      <c r="H299" s="207">
        <v>2</v>
      </c>
      <c r="I299" s="208"/>
      <c r="J299" s="209">
        <f>ROUND(I299*H299,2)</f>
        <v>0</v>
      </c>
      <c r="K299" s="205" t="s">
        <v>127</v>
      </c>
      <c r="L299" s="41"/>
      <c r="M299" s="210" t="s">
        <v>1</v>
      </c>
      <c r="N299" s="211" t="s">
        <v>41</v>
      </c>
      <c r="O299" s="77"/>
      <c r="P299" s="212">
        <f>O299*H299</f>
        <v>0</v>
      </c>
      <c r="Q299" s="212">
        <v>0</v>
      </c>
      <c r="R299" s="212">
        <f>Q299*H299</f>
        <v>0</v>
      </c>
      <c r="S299" s="212">
        <v>0.0040000000000000001</v>
      </c>
      <c r="T299" s="213">
        <f>S299*H299</f>
        <v>0.0080000000000000002</v>
      </c>
      <c r="AR299" s="15" t="s">
        <v>85</v>
      </c>
      <c r="AT299" s="15" t="s">
        <v>123</v>
      </c>
      <c r="AU299" s="15" t="s">
        <v>79</v>
      </c>
      <c r="AY299" s="15" t="s">
        <v>121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5" t="s">
        <v>75</v>
      </c>
      <c r="BK299" s="214">
        <f>ROUND(I299*H299,2)</f>
        <v>0</v>
      </c>
      <c r="BL299" s="15" t="s">
        <v>85</v>
      </c>
      <c r="BM299" s="15" t="s">
        <v>485</v>
      </c>
    </row>
    <row r="300" s="10" customFormat="1" ht="22.8" customHeight="1">
      <c r="B300" s="187"/>
      <c r="C300" s="188"/>
      <c r="D300" s="189" t="s">
        <v>69</v>
      </c>
      <c r="E300" s="201" t="s">
        <v>486</v>
      </c>
      <c r="F300" s="201" t="s">
        <v>487</v>
      </c>
      <c r="G300" s="188"/>
      <c r="H300" s="188"/>
      <c r="I300" s="191"/>
      <c r="J300" s="202">
        <f>BK300</f>
        <v>0</v>
      </c>
      <c r="K300" s="188"/>
      <c r="L300" s="193"/>
      <c r="M300" s="194"/>
      <c r="N300" s="195"/>
      <c r="O300" s="195"/>
      <c r="P300" s="196">
        <f>SUM(P301:P321)</f>
        <v>0</v>
      </c>
      <c r="Q300" s="195"/>
      <c r="R300" s="196">
        <f>SUM(R301:R321)</f>
        <v>0</v>
      </c>
      <c r="S300" s="195"/>
      <c r="T300" s="197">
        <f>SUM(T301:T321)</f>
        <v>0</v>
      </c>
      <c r="AR300" s="198" t="s">
        <v>75</v>
      </c>
      <c r="AT300" s="199" t="s">
        <v>69</v>
      </c>
      <c r="AU300" s="199" t="s">
        <v>75</v>
      </c>
      <c r="AY300" s="198" t="s">
        <v>121</v>
      </c>
      <c r="BK300" s="200">
        <f>SUM(BK301:BK321)</f>
        <v>0</v>
      </c>
    </row>
    <row r="301" s="1" customFormat="1" ht="16.5" customHeight="1">
      <c r="B301" s="36"/>
      <c r="C301" s="203" t="s">
        <v>488</v>
      </c>
      <c r="D301" s="203" t="s">
        <v>123</v>
      </c>
      <c r="E301" s="204" t="s">
        <v>489</v>
      </c>
      <c r="F301" s="205" t="s">
        <v>490</v>
      </c>
      <c r="G301" s="206" t="s">
        <v>212</v>
      </c>
      <c r="H301" s="207">
        <v>699.625</v>
      </c>
      <c r="I301" s="208"/>
      <c r="J301" s="209">
        <f>ROUND(I301*H301,2)</f>
        <v>0</v>
      </c>
      <c r="K301" s="205" t="s">
        <v>127</v>
      </c>
      <c r="L301" s="41"/>
      <c r="M301" s="210" t="s">
        <v>1</v>
      </c>
      <c r="N301" s="211" t="s">
        <v>41</v>
      </c>
      <c r="O301" s="77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AR301" s="15" t="s">
        <v>85</v>
      </c>
      <c r="AT301" s="15" t="s">
        <v>123</v>
      </c>
      <c r="AU301" s="15" t="s">
        <v>79</v>
      </c>
      <c r="AY301" s="15" t="s">
        <v>121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5" t="s">
        <v>75</v>
      </c>
      <c r="BK301" s="214">
        <f>ROUND(I301*H301,2)</f>
        <v>0</v>
      </c>
      <c r="BL301" s="15" t="s">
        <v>85</v>
      </c>
      <c r="BM301" s="15" t="s">
        <v>491</v>
      </c>
    </row>
    <row r="302" s="11" customFormat="1">
      <c r="B302" s="215"/>
      <c r="C302" s="216"/>
      <c r="D302" s="217" t="s">
        <v>129</v>
      </c>
      <c r="E302" s="218" t="s">
        <v>1</v>
      </c>
      <c r="F302" s="219" t="s">
        <v>492</v>
      </c>
      <c r="G302" s="216"/>
      <c r="H302" s="220">
        <v>408.42500000000001</v>
      </c>
      <c r="I302" s="221"/>
      <c r="J302" s="216"/>
      <c r="K302" s="216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129</v>
      </c>
      <c r="AU302" s="226" t="s">
        <v>79</v>
      </c>
      <c r="AV302" s="11" t="s">
        <v>79</v>
      </c>
      <c r="AW302" s="11" t="s">
        <v>32</v>
      </c>
      <c r="AX302" s="11" t="s">
        <v>70</v>
      </c>
      <c r="AY302" s="226" t="s">
        <v>121</v>
      </c>
    </row>
    <row r="303" s="11" customFormat="1">
      <c r="B303" s="215"/>
      <c r="C303" s="216"/>
      <c r="D303" s="217" t="s">
        <v>129</v>
      </c>
      <c r="E303" s="218" t="s">
        <v>1</v>
      </c>
      <c r="F303" s="219" t="s">
        <v>493</v>
      </c>
      <c r="G303" s="216"/>
      <c r="H303" s="220">
        <v>291.19999999999999</v>
      </c>
      <c r="I303" s="221"/>
      <c r="J303" s="216"/>
      <c r="K303" s="216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129</v>
      </c>
      <c r="AU303" s="226" t="s">
        <v>79</v>
      </c>
      <c r="AV303" s="11" t="s">
        <v>79</v>
      </c>
      <c r="AW303" s="11" t="s">
        <v>32</v>
      </c>
      <c r="AX303" s="11" t="s">
        <v>70</v>
      </c>
      <c r="AY303" s="226" t="s">
        <v>121</v>
      </c>
    </row>
    <row r="304" s="12" customFormat="1">
      <c r="B304" s="227"/>
      <c r="C304" s="228"/>
      <c r="D304" s="217" t="s">
        <v>129</v>
      </c>
      <c r="E304" s="229" t="s">
        <v>1</v>
      </c>
      <c r="F304" s="230" t="s">
        <v>131</v>
      </c>
      <c r="G304" s="228"/>
      <c r="H304" s="231">
        <v>699.625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129</v>
      </c>
      <c r="AU304" s="237" t="s">
        <v>79</v>
      </c>
      <c r="AV304" s="12" t="s">
        <v>85</v>
      </c>
      <c r="AW304" s="12" t="s">
        <v>32</v>
      </c>
      <c r="AX304" s="12" t="s">
        <v>75</v>
      </c>
      <c r="AY304" s="237" t="s">
        <v>121</v>
      </c>
    </row>
    <row r="305" s="1" customFormat="1" ht="16.5" customHeight="1">
      <c r="B305" s="36"/>
      <c r="C305" s="203" t="s">
        <v>494</v>
      </c>
      <c r="D305" s="203" t="s">
        <v>123</v>
      </c>
      <c r="E305" s="204" t="s">
        <v>495</v>
      </c>
      <c r="F305" s="205" t="s">
        <v>496</v>
      </c>
      <c r="G305" s="206" t="s">
        <v>212</v>
      </c>
      <c r="H305" s="207">
        <v>9794.75</v>
      </c>
      <c r="I305" s="208"/>
      <c r="J305" s="209">
        <f>ROUND(I305*H305,2)</f>
        <v>0</v>
      </c>
      <c r="K305" s="205" t="s">
        <v>127</v>
      </c>
      <c r="L305" s="41"/>
      <c r="M305" s="210" t="s">
        <v>1</v>
      </c>
      <c r="N305" s="211" t="s">
        <v>41</v>
      </c>
      <c r="O305" s="7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AR305" s="15" t="s">
        <v>85</v>
      </c>
      <c r="AT305" s="15" t="s">
        <v>123</v>
      </c>
      <c r="AU305" s="15" t="s">
        <v>79</v>
      </c>
      <c r="AY305" s="15" t="s">
        <v>121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75</v>
      </c>
      <c r="BK305" s="214">
        <f>ROUND(I305*H305,2)</f>
        <v>0</v>
      </c>
      <c r="BL305" s="15" t="s">
        <v>85</v>
      </c>
      <c r="BM305" s="15" t="s">
        <v>497</v>
      </c>
    </row>
    <row r="306" s="11" customFormat="1">
      <c r="B306" s="215"/>
      <c r="C306" s="216"/>
      <c r="D306" s="217" t="s">
        <v>129</v>
      </c>
      <c r="E306" s="218" t="s">
        <v>1</v>
      </c>
      <c r="F306" s="219" t="s">
        <v>498</v>
      </c>
      <c r="G306" s="216"/>
      <c r="H306" s="220">
        <v>9794.75</v>
      </c>
      <c r="I306" s="221"/>
      <c r="J306" s="216"/>
      <c r="K306" s="216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129</v>
      </c>
      <c r="AU306" s="226" t="s">
        <v>79</v>
      </c>
      <c r="AV306" s="11" t="s">
        <v>79</v>
      </c>
      <c r="AW306" s="11" t="s">
        <v>32</v>
      </c>
      <c r="AX306" s="11" t="s">
        <v>70</v>
      </c>
      <c r="AY306" s="226" t="s">
        <v>121</v>
      </c>
    </row>
    <row r="307" s="12" customFormat="1">
      <c r="B307" s="227"/>
      <c r="C307" s="228"/>
      <c r="D307" s="217" t="s">
        <v>129</v>
      </c>
      <c r="E307" s="229" t="s">
        <v>1</v>
      </c>
      <c r="F307" s="230" t="s">
        <v>131</v>
      </c>
      <c r="G307" s="228"/>
      <c r="H307" s="231">
        <v>9794.75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AT307" s="237" t="s">
        <v>129</v>
      </c>
      <c r="AU307" s="237" t="s">
        <v>79</v>
      </c>
      <c r="AV307" s="12" t="s">
        <v>85</v>
      </c>
      <c r="AW307" s="12" t="s">
        <v>32</v>
      </c>
      <c r="AX307" s="12" t="s">
        <v>75</v>
      </c>
      <c r="AY307" s="237" t="s">
        <v>121</v>
      </c>
    </row>
    <row r="308" s="1" customFormat="1" ht="16.5" customHeight="1">
      <c r="B308" s="36"/>
      <c r="C308" s="203" t="s">
        <v>499</v>
      </c>
      <c r="D308" s="203" t="s">
        <v>123</v>
      </c>
      <c r="E308" s="204" t="s">
        <v>500</v>
      </c>
      <c r="F308" s="205" t="s">
        <v>501</v>
      </c>
      <c r="G308" s="206" t="s">
        <v>212</v>
      </c>
      <c r="H308" s="207">
        <v>226.553</v>
      </c>
      <c r="I308" s="208"/>
      <c r="J308" s="209">
        <f>ROUND(I308*H308,2)</f>
        <v>0</v>
      </c>
      <c r="K308" s="205" t="s">
        <v>127</v>
      </c>
      <c r="L308" s="41"/>
      <c r="M308" s="210" t="s">
        <v>1</v>
      </c>
      <c r="N308" s="211" t="s">
        <v>41</v>
      </c>
      <c r="O308" s="77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AR308" s="15" t="s">
        <v>85</v>
      </c>
      <c r="AT308" s="15" t="s">
        <v>123</v>
      </c>
      <c r="AU308" s="15" t="s">
        <v>79</v>
      </c>
      <c r="AY308" s="15" t="s">
        <v>121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5" t="s">
        <v>75</v>
      </c>
      <c r="BK308" s="214">
        <f>ROUND(I308*H308,2)</f>
        <v>0</v>
      </c>
      <c r="BL308" s="15" t="s">
        <v>85</v>
      </c>
      <c r="BM308" s="15" t="s">
        <v>502</v>
      </c>
    </row>
    <row r="309" s="11" customFormat="1">
      <c r="B309" s="215"/>
      <c r="C309" s="216"/>
      <c r="D309" s="217" t="s">
        <v>129</v>
      </c>
      <c r="E309" s="218" t="s">
        <v>1</v>
      </c>
      <c r="F309" s="219" t="s">
        <v>503</v>
      </c>
      <c r="G309" s="216"/>
      <c r="H309" s="220">
        <v>226.553</v>
      </c>
      <c r="I309" s="221"/>
      <c r="J309" s="216"/>
      <c r="K309" s="216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129</v>
      </c>
      <c r="AU309" s="226" t="s">
        <v>79</v>
      </c>
      <c r="AV309" s="11" t="s">
        <v>79</v>
      </c>
      <c r="AW309" s="11" t="s">
        <v>32</v>
      </c>
      <c r="AX309" s="11" t="s">
        <v>70</v>
      </c>
      <c r="AY309" s="226" t="s">
        <v>121</v>
      </c>
    </row>
    <row r="310" s="12" customFormat="1">
      <c r="B310" s="227"/>
      <c r="C310" s="228"/>
      <c r="D310" s="217" t="s">
        <v>129</v>
      </c>
      <c r="E310" s="229" t="s">
        <v>1</v>
      </c>
      <c r="F310" s="230" t="s">
        <v>131</v>
      </c>
      <c r="G310" s="228"/>
      <c r="H310" s="231">
        <v>226.553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129</v>
      </c>
      <c r="AU310" s="237" t="s">
        <v>79</v>
      </c>
      <c r="AV310" s="12" t="s">
        <v>85</v>
      </c>
      <c r="AW310" s="12" t="s">
        <v>32</v>
      </c>
      <c r="AX310" s="12" t="s">
        <v>75</v>
      </c>
      <c r="AY310" s="237" t="s">
        <v>121</v>
      </c>
    </row>
    <row r="311" s="1" customFormat="1" ht="16.5" customHeight="1">
      <c r="B311" s="36"/>
      <c r="C311" s="203" t="s">
        <v>504</v>
      </c>
      <c r="D311" s="203" t="s">
        <v>123</v>
      </c>
      <c r="E311" s="204" t="s">
        <v>505</v>
      </c>
      <c r="F311" s="205" t="s">
        <v>506</v>
      </c>
      <c r="G311" s="206" t="s">
        <v>212</v>
      </c>
      <c r="H311" s="207">
        <v>3171.7420000000002</v>
      </c>
      <c r="I311" s="208"/>
      <c r="J311" s="209">
        <f>ROUND(I311*H311,2)</f>
        <v>0</v>
      </c>
      <c r="K311" s="205" t="s">
        <v>127</v>
      </c>
      <c r="L311" s="41"/>
      <c r="M311" s="210" t="s">
        <v>1</v>
      </c>
      <c r="N311" s="211" t="s">
        <v>41</v>
      </c>
      <c r="O311" s="77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AR311" s="15" t="s">
        <v>85</v>
      </c>
      <c r="AT311" s="15" t="s">
        <v>123</v>
      </c>
      <c r="AU311" s="15" t="s">
        <v>79</v>
      </c>
      <c r="AY311" s="15" t="s">
        <v>121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5" t="s">
        <v>75</v>
      </c>
      <c r="BK311" s="214">
        <f>ROUND(I311*H311,2)</f>
        <v>0</v>
      </c>
      <c r="BL311" s="15" t="s">
        <v>85</v>
      </c>
      <c r="BM311" s="15" t="s">
        <v>507</v>
      </c>
    </row>
    <row r="312" s="11" customFormat="1">
      <c r="B312" s="215"/>
      <c r="C312" s="216"/>
      <c r="D312" s="217" t="s">
        <v>129</v>
      </c>
      <c r="E312" s="218" t="s">
        <v>1</v>
      </c>
      <c r="F312" s="219" t="s">
        <v>508</v>
      </c>
      <c r="G312" s="216"/>
      <c r="H312" s="220">
        <v>3171.7420000000002</v>
      </c>
      <c r="I312" s="221"/>
      <c r="J312" s="216"/>
      <c r="K312" s="216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129</v>
      </c>
      <c r="AU312" s="226" t="s">
        <v>79</v>
      </c>
      <c r="AV312" s="11" t="s">
        <v>79</v>
      </c>
      <c r="AW312" s="11" t="s">
        <v>32</v>
      </c>
      <c r="AX312" s="11" t="s">
        <v>70</v>
      </c>
      <c r="AY312" s="226" t="s">
        <v>121</v>
      </c>
    </row>
    <row r="313" s="12" customFormat="1">
      <c r="B313" s="227"/>
      <c r="C313" s="228"/>
      <c r="D313" s="217" t="s">
        <v>129</v>
      </c>
      <c r="E313" s="229" t="s">
        <v>1</v>
      </c>
      <c r="F313" s="230" t="s">
        <v>131</v>
      </c>
      <c r="G313" s="228"/>
      <c r="H313" s="231">
        <v>3171.7420000000002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AT313" s="237" t="s">
        <v>129</v>
      </c>
      <c r="AU313" s="237" t="s">
        <v>79</v>
      </c>
      <c r="AV313" s="12" t="s">
        <v>85</v>
      </c>
      <c r="AW313" s="12" t="s">
        <v>32</v>
      </c>
      <c r="AX313" s="12" t="s">
        <v>75</v>
      </c>
      <c r="AY313" s="237" t="s">
        <v>121</v>
      </c>
    </row>
    <row r="314" s="1" customFormat="1" ht="16.5" customHeight="1">
      <c r="B314" s="36"/>
      <c r="C314" s="203" t="s">
        <v>509</v>
      </c>
      <c r="D314" s="203" t="s">
        <v>123</v>
      </c>
      <c r="E314" s="204" t="s">
        <v>510</v>
      </c>
      <c r="F314" s="205" t="s">
        <v>511</v>
      </c>
      <c r="G314" s="206" t="s">
        <v>212</v>
      </c>
      <c r="H314" s="207">
        <v>926.17700000000002</v>
      </c>
      <c r="I314" s="208"/>
      <c r="J314" s="209">
        <f>ROUND(I314*H314,2)</f>
        <v>0</v>
      </c>
      <c r="K314" s="205" t="s">
        <v>127</v>
      </c>
      <c r="L314" s="41"/>
      <c r="M314" s="210" t="s">
        <v>1</v>
      </c>
      <c r="N314" s="211" t="s">
        <v>41</v>
      </c>
      <c r="O314" s="77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AR314" s="15" t="s">
        <v>85</v>
      </c>
      <c r="AT314" s="15" t="s">
        <v>123</v>
      </c>
      <c r="AU314" s="15" t="s">
        <v>79</v>
      </c>
      <c r="AY314" s="15" t="s">
        <v>121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5" t="s">
        <v>75</v>
      </c>
      <c r="BK314" s="214">
        <f>ROUND(I314*H314,2)</f>
        <v>0</v>
      </c>
      <c r="BL314" s="15" t="s">
        <v>85</v>
      </c>
      <c r="BM314" s="15" t="s">
        <v>512</v>
      </c>
    </row>
    <row r="315" s="1" customFormat="1" ht="16.5" customHeight="1">
      <c r="B315" s="36"/>
      <c r="C315" s="203" t="s">
        <v>513</v>
      </c>
      <c r="D315" s="203" t="s">
        <v>123</v>
      </c>
      <c r="E315" s="204" t="s">
        <v>514</v>
      </c>
      <c r="F315" s="205" t="s">
        <v>515</v>
      </c>
      <c r="G315" s="206" t="s">
        <v>212</v>
      </c>
      <c r="H315" s="207">
        <v>226.29900000000001</v>
      </c>
      <c r="I315" s="208"/>
      <c r="J315" s="209">
        <f>ROUND(I315*H315,2)</f>
        <v>0</v>
      </c>
      <c r="K315" s="205" t="s">
        <v>127</v>
      </c>
      <c r="L315" s="41"/>
      <c r="M315" s="210" t="s">
        <v>1</v>
      </c>
      <c r="N315" s="211" t="s">
        <v>41</v>
      </c>
      <c r="O315" s="77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AR315" s="15" t="s">
        <v>85</v>
      </c>
      <c r="AT315" s="15" t="s">
        <v>123</v>
      </c>
      <c r="AU315" s="15" t="s">
        <v>79</v>
      </c>
      <c r="AY315" s="15" t="s">
        <v>121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75</v>
      </c>
      <c r="BK315" s="214">
        <f>ROUND(I315*H315,2)</f>
        <v>0</v>
      </c>
      <c r="BL315" s="15" t="s">
        <v>85</v>
      </c>
      <c r="BM315" s="15" t="s">
        <v>516</v>
      </c>
    </row>
    <row r="316" s="11" customFormat="1">
      <c r="B316" s="215"/>
      <c r="C316" s="216"/>
      <c r="D316" s="217" t="s">
        <v>129</v>
      </c>
      <c r="E316" s="218" t="s">
        <v>1</v>
      </c>
      <c r="F316" s="219" t="s">
        <v>517</v>
      </c>
      <c r="G316" s="216"/>
      <c r="H316" s="220">
        <v>226.29900000000001</v>
      </c>
      <c r="I316" s="221"/>
      <c r="J316" s="216"/>
      <c r="K316" s="216"/>
      <c r="L316" s="222"/>
      <c r="M316" s="223"/>
      <c r="N316" s="224"/>
      <c r="O316" s="224"/>
      <c r="P316" s="224"/>
      <c r="Q316" s="224"/>
      <c r="R316" s="224"/>
      <c r="S316" s="224"/>
      <c r="T316" s="225"/>
      <c r="AT316" s="226" t="s">
        <v>129</v>
      </c>
      <c r="AU316" s="226" t="s">
        <v>79</v>
      </c>
      <c r="AV316" s="11" t="s">
        <v>79</v>
      </c>
      <c r="AW316" s="11" t="s">
        <v>32</v>
      </c>
      <c r="AX316" s="11" t="s">
        <v>70</v>
      </c>
      <c r="AY316" s="226" t="s">
        <v>121</v>
      </c>
    </row>
    <row r="317" s="12" customFormat="1">
      <c r="B317" s="227"/>
      <c r="C317" s="228"/>
      <c r="D317" s="217" t="s">
        <v>129</v>
      </c>
      <c r="E317" s="229" t="s">
        <v>1</v>
      </c>
      <c r="F317" s="230" t="s">
        <v>131</v>
      </c>
      <c r="G317" s="228"/>
      <c r="H317" s="231">
        <v>226.29900000000001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AT317" s="237" t="s">
        <v>129</v>
      </c>
      <c r="AU317" s="237" t="s">
        <v>79</v>
      </c>
      <c r="AV317" s="12" t="s">
        <v>85</v>
      </c>
      <c r="AW317" s="12" t="s">
        <v>32</v>
      </c>
      <c r="AX317" s="12" t="s">
        <v>75</v>
      </c>
      <c r="AY317" s="237" t="s">
        <v>121</v>
      </c>
    </row>
    <row r="318" s="1" customFormat="1" ht="16.5" customHeight="1">
      <c r="B318" s="36"/>
      <c r="C318" s="203" t="s">
        <v>518</v>
      </c>
      <c r="D318" s="203" t="s">
        <v>123</v>
      </c>
      <c r="E318" s="204" t="s">
        <v>519</v>
      </c>
      <c r="F318" s="205" t="s">
        <v>520</v>
      </c>
      <c r="G318" s="206" t="s">
        <v>212</v>
      </c>
      <c r="H318" s="207">
        <v>291.19999999999999</v>
      </c>
      <c r="I318" s="208"/>
      <c r="J318" s="209">
        <f>ROUND(I318*H318,2)</f>
        <v>0</v>
      </c>
      <c r="K318" s="205" t="s">
        <v>127</v>
      </c>
      <c r="L318" s="41"/>
      <c r="M318" s="210" t="s">
        <v>1</v>
      </c>
      <c r="N318" s="211" t="s">
        <v>41</v>
      </c>
      <c r="O318" s="77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AR318" s="15" t="s">
        <v>85</v>
      </c>
      <c r="AT318" s="15" t="s">
        <v>123</v>
      </c>
      <c r="AU318" s="15" t="s">
        <v>79</v>
      </c>
      <c r="AY318" s="15" t="s">
        <v>121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75</v>
      </c>
      <c r="BK318" s="214">
        <f>ROUND(I318*H318,2)</f>
        <v>0</v>
      </c>
      <c r="BL318" s="15" t="s">
        <v>85</v>
      </c>
      <c r="BM318" s="15" t="s">
        <v>521</v>
      </c>
    </row>
    <row r="319" s="1" customFormat="1" ht="16.5" customHeight="1">
      <c r="B319" s="36"/>
      <c r="C319" s="203" t="s">
        <v>522</v>
      </c>
      <c r="D319" s="203" t="s">
        <v>123</v>
      </c>
      <c r="E319" s="204" t="s">
        <v>523</v>
      </c>
      <c r="F319" s="205" t="s">
        <v>524</v>
      </c>
      <c r="G319" s="206" t="s">
        <v>212</v>
      </c>
      <c r="H319" s="207">
        <v>408.67899999999997</v>
      </c>
      <c r="I319" s="208"/>
      <c r="J319" s="209">
        <f>ROUND(I319*H319,2)</f>
        <v>0</v>
      </c>
      <c r="K319" s="205" t="s">
        <v>127</v>
      </c>
      <c r="L319" s="41"/>
      <c r="M319" s="210" t="s">
        <v>1</v>
      </c>
      <c r="N319" s="211" t="s">
        <v>41</v>
      </c>
      <c r="O319" s="77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AR319" s="15" t="s">
        <v>85</v>
      </c>
      <c r="AT319" s="15" t="s">
        <v>123</v>
      </c>
      <c r="AU319" s="15" t="s">
        <v>79</v>
      </c>
      <c r="AY319" s="15" t="s">
        <v>121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15" t="s">
        <v>75</v>
      </c>
      <c r="BK319" s="214">
        <f>ROUND(I319*H319,2)</f>
        <v>0</v>
      </c>
      <c r="BL319" s="15" t="s">
        <v>85</v>
      </c>
      <c r="BM319" s="15" t="s">
        <v>525</v>
      </c>
    </row>
    <row r="320" s="11" customFormat="1">
      <c r="B320" s="215"/>
      <c r="C320" s="216"/>
      <c r="D320" s="217" t="s">
        <v>129</v>
      </c>
      <c r="E320" s="218" t="s">
        <v>1</v>
      </c>
      <c r="F320" s="219" t="s">
        <v>526</v>
      </c>
      <c r="G320" s="216"/>
      <c r="H320" s="220">
        <v>408.67899999999997</v>
      </c>
      <c r="I320" s="221"/>
      <c r="J320" s="216"/>
      <c r="K320" s="216"/>
      <c r="L320" s="222"/>
      <c r="M320" s="223"/>
      <c r="N320" s="224"/>
      <c r="O320" s="224"/>
      <c r="P320" s="224"/>
      <c r="Q320" s="224"/>
      <c r="R320" s="224"/>
      <c r="S320" s="224"/>
      <c r="T320" s="225"/>
      <c r="AT320" s="226" t="s">
        <v>129</v>
      </c>
      <c r="AU320" s="226" t="s">
        <v>79</v>
      </c>
      <c r="AV320" s="11" t="s">
        <v>79</v>
      </c>
      <c r="AW320" s="11" t="s">
        <v>32</v>
      </c>
      <c r="AX320" s="11" t="s">
        <v>70</v>
      </c>
      <c r="AY320" s="226" t="s">
        <v>121</v>
      </c>
    </row>
    <row r="321" s="12" customFormat="1">
      <c r="B321" s="227"/>
      <c r="C321" s="228"/>
      <c r="D321" s="217" t="s">
        <v>129</v>
      </c>
      <c r="E321" s="229" t="s">
        <v>1</v>
      </c>
      <c r="F321" s="230" t="s">
        <v>131</v>
      </c>
      <c r="G321" s="228"/>
      <c r="H321" s="231">
        <v>408.67899999999997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AT321" s="237" t="s">
        <v>129</v>
      </c>
      <c r="AU321" s="237" t="s">
        <v>79</v>
      </c>
      <c r="AV321" s="12" t="s">
        <v>85</v>
      </c>
      <c r="AW321" s="12" t="s">
        <v>32</v>
      </c>
      <c r="AX321" s="12" t="s">
        <v>75</v>
      </c>
      <c r="AY321" s="237" t="s">
        <v>121</v>
      </c>
    </row>
    <row r="322" s="10" customFormat="1" ht="22.8" customHeight="1">
      <c r="B322" s="187"/>
      <c r="C322" s="188"/>
      <c r="D322" s="189" t="s">
        <v>69</v>
      </c>
      <c r="E322" s="201" t="s">
        <v>527</v>
      </c>
      <c r="F322" s="201" t="s">
        <v>528</v>
      </c>
      <c r="G322" s="188"/>
      <c r="H322" s="188"/>
      <c r="I322" s="191"/>
      <c r="J322" s="202">
        <f>BK322</f>
        <v>0</v>
      </c>
      <c r="K322" s="188"/>
      <c r="L322" s="193"/>
      <c r="M322" s="194"/>
      <c r="N322" s="195"/>
      <c r="O322" s="195"/>
      <c r="P322" s="196">
        <f>P323</f>
        <v>0</v>
      </c>
      <c r="Q322" s="195"/>
      <c r="R322" s="196">
        <f>R323</f>
        <v>0</v>
      </c>
      <c r="S322" s="195"/>
      <c r="T322" s="197">
        <f>T323</f>
        <v>0</v>
      </c>
      <c r="AR322" s="198" t="s">
        <v>75</v>
      </c>
      <c r="AT322" s="199" t="s">
        <v>69</v>
      </c>
      <c r="AU322" s="199" t="s">
        <v>75</v>
      </c>
      <c r="AY322" s="198" t="s">
        <v>121</v>
      </c>
      <c r="BK322" s="200">
        <f>BK323</f>
        <v>0</v>
      </c>
    </row>
    <row r="323" s="1" customFormat="1" ht="16.5" customHeight="1">
      <c r="B323" s="36"/>
      <c r="C323" s="203" t="s">
        <v>529</v>
      </c>
      <c r="D323" s="203" t="s">
        <v>123</v>
      </c>
      <c r="E323" s="204" t="s">
        <v>530</v>
      </c>
      <c r="F323" s="205" t="s">
        <v>531</v>
      </c>
      <c r="G323" s="206" t="s">
        <v>212</v>
      </c>
      <c r="H323" s="207">
        <v>330.911</v>
      </c>
      <c r="I323" s="208"/>
      <c r="J323" s="209">
        <f>ROUND(I323*H323,2)</f>
        <v>0</v>
      </c>
      <c r="K323" s="205" t="s">
        <v>127</v>
      </c>
      <c r="L323" s="41"/>
      <c r="M323" s="258" t="s">
        <v>1</v>
      </c>
      <c r="N323" s="259" t="s">
        <v>41</v>
      </c>
      <c r="O323" s="260"/>
      <c r="P323" s="261">
        <f>O323*H323</f>
        <v>0</v>
      </c>
      <c r="Q323" s="261">
        <v>0</v>
      </c>
      <c r="R323" s="261">
        <f>Q323*H323</f>
        <v>0</v>
      </c>
      <c r="S323" s="261">
        <v>0</v>
      </c>
      <c r="T323" s="262">
        <f>S323*H323</f>
        <v>0</v>
      </c>
      <c r="AR323" s="15" t="s">
        <v>85</v>
      </c>
      <c r="AT323" s="15" t="s">
        <v>123</v>
      </c>
      <c r="AU323" s="15" t="s">
        <v>79</v>
      </c>
      <c r="AY323" s="15" t="s">
        <v>121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5" t="s">
        <v>75</v>
      </c>
      <c r="BK323" s="214">
        <f>ROUND(I323*H323,2)</f>
        <v>0</v>
      </c>
      <c r="BL323" s="15" t="s">
        <v>85</v>
      </c>
      <c r="BM323" s="15" t="s">
        <v>532</v>
      </c>
    </row>
    <row r="324" s="1" customFormat="1" ht="6.96" customHeight="1">
      <c r="B324" s="55"/>
      <c r="C324" s="56"/>
      <c r="D324" s="56"/>
      <c r="E324" s="56"/>
      <c r="F324" s="56"/>
      <c r="G324" s="56"/>
      <c r="H324" s="56"/>
      <c r="I324" s="153"/>
      <c r="J324" s="56"/>
      <c r="K324" s="56"/>
      <c r="L324" s="41"/>
    </row>
  </sheetData>
  <sheetProtection sheet="1" autoFilter="0" formatColumns="0" formatRows="0" objects="1" scenarios="1" spinCount="100000" saltValue="An9i2zHfgOqCh038mdUzLC8ns0wJ3aopW9Qg+lFshBED4zOxnFab7eG4iGBQf/RnvN6sqoU8PN6C+FLcC+HJLg==" hashValue="wLflqdnnU6PyUko2j6a/8KQxou3Vkp2Ha7iki/Jm21Z86h5cdc/IBGZKVlJnxlguLRKyi8ezxQSiIsmq5APokA==" algorithmName="SHA-512" password="CC35"/>
  <autoFilter ref="C85:K32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91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Oprava MK ul. Stradinská Kostelec nad Orlicí,  Větev  V1,2 - 2. etapa</v>
      </c>
      <c r="F7" s="127"/>
      <c r="G7" s="127"/>
      <c r="H7" s="127"/>
      <c r="L7" s="18"/>
    </row>
    <row r="8" s="1" customFormat="1" ht="12" customHeight="1">
      <c r="B8" s="41"/>
      <c r="D8" s="127" t="s">
        <v>92</v>
      </c>
      <c r="I8" s="129"/>
      <c r="L8" s="41"/>
    </row>
    <row r="9" s="1" customFormat="1" ht="36.96" customHeight="1">
      <c r="B9" s="41"/>
      <c r="E9" s="130" t="s">
        <v>533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1.9.2019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33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34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36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38</v>
      </c>
      <c r="I32" s="140" t="s">
        <v>37</v>
      </c>
      <c r="J32" s="139" t="s">
        <v>39</v>
      </c>
      <c r="L32" s="41"/>
    </row>
    <row r="33" s="1" customFormat="1" ht="14.4" customHeight="1">
      <c r="B33" s="41"/>
      <c r="D33" s="127" t="s">
        <v>40</v>
      </c>
      <c r="E33" s="127" t="s">
        <v>41</v>
      </c>
      <c r="F33" s="141">
        <f>ROUND((SUM(BE81:BE84)),  2)</f>
        <v>0</v>
      </c>
      <c r="I33" s="142">
        <v>0.20999999999999999</v>
      </c>
      <c r="J33" s="141">
        <f>ROUND(((SUM(BE81:BE84))*I33),  2)</f>
        <v>0</v>
      </c>
      <c r="L33" s="41"/>
    </row>
    <row r="34" s="1" customFormat="1" ht="14.4" customHeight="1">
      <c r="B34" s="41"/>
      <c r="E34" s="127" t="s">
        <v>42</v>
      </c>
      <c r="F34" s="141">
        <f>ROUND((SUM(BF81:BF84)),  2)</f>
        <v>0</v>
      </c>
      <c r="I34" s="142">
        <v>0.14999999999999999</v>
      </c>
      <c r="J34" s="141">
        <f>ROUND(((SUM(BF81:BF84))*I34),  2)</f>
        <v>0</v>
      </c>
      <c r="L34" s="41"/>
    </row>
    <row r="35" hidden="1" s="1" customFormat="1" ht="14.4" customHeight="1">
      <c r="B35" s="41"/>
      <c r="E35" s="127" t="s">
        <v>43</v>
      </c>
      <c r="F35" s="141">
        <f>ROUND((SUM(BG81:BG84)),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44</v>
      </c>
      <c r="F36" s="141">
        <f>ROUND((SUM(BH81:BH84)),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45</v>
      </c>
      <c r="F37" s="141">
        <f>ROUND((SUM(BI81:BI84)),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 xml:space="preserve">Oprava MK ul. Stradinská Kostelec nad Orlicí,  Větev  V1,2 - 2.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2 - veřejné osvětlení - 2. etapa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Kostelec nad Orlicí</v>
      </c>
      <c r="G52" s="37"/>
      <c r="H52" s="37"/>
      <c r="I52" s="131" t="s">
        <v>22</v>
      </c>
      <c r="J52" s="65" t="str">
        <f>IF(J12="","",J12)</f>
        <v>1.9.2019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Město Kostelec nad Orlicí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33</v>
      </c>
      <c r="J55" s="34" t="str">
        <f>E24</f>
        <v>Hauckovi spol.s.r.o.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97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98</v>
      </c>
    </row>
    <row r="60" s="7" customFormat="1" ht="24.96" customHeight="1">
      <c r="B60" s="163"/>
      <c r="C60" s="164"/>
      <c r="D60" s="165" t="s">
        <v>534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535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 xml:space="preserve">Oprava MK ul. Stradinská Kostelec nad Orlicí,  Větev  V1,2 - 2. etapa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92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2 - veřejné osvětlení - 2. etapa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>Kostelec nad Orlicí</v>
      </c>
      <c r="G75" s="37"/>
      <c r="H75" s="37"/>
      <c r="I75" s="131" t="s">
        <v>22</v>
      </c>
      <c r="J75" s="65" t="str">
        <f>IF(J12="","",J12)</f>
        <v>1.9.2019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>Město Kostelec nad Orlicí</v>
      </c>
      <c r="G77" s="37"/>
      <c r="H77" s="37"/>
      <c r="I77" s="131" t="s">
        <v>30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28</v>
      </c>
      <c r="D78" s="37"/>
      <c r="E78" s="37"/>
      <c r="F78" s="25" t="str">
        <f>IF(E18="","",E18)</f>
        <v>Vyplň údaj</v>
      </c>
      <c r="G78" s="37"/>
      <c r="H78" s="37"/>
      <c r="I78" s="131" t="s">
        <v>33</v>
      </c>
      <c r="J78" s="34" t="str">
        <f>E24</f>
        <v>Hauckovi spol.s.r.o.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107</v>
      </c>
      <c r="D80" s="179" t="s">
        <v>55</v>
      </c>
      <c r="E80" s="179" t="s">
        <v>51</v>
      </c>
      <c r="F80" s="179" t="s">
        <v>52</v>
      </c>
      <c r="G80" s="179" t="s">
        <v>108</v>
      </c>
      <c r="H80" s="179" t="s">
        <v>109</v>
      </c>
      <c r="I80" s="180" t="s">
        <v>110</v>
      </c>
      <c r="J80" s="179" t="s">
        <v>96</v>
      </c>
      <c r="K80" s="181" t="s">
        <v>111</v>
      </c>
      <c r="L80" s="182"/>
      <c r="M80" s="86" t="s">
        <v>1</v>
      </c>
      <c r="N80" s="87" t="s">
        <v>40</v>
      </c>
      <c r="O80" s="87" t="s">
        <v>112</v>
      </c>
      <c r="P80" s="87" t="s">
        <v>113</v>
      </c>
      <c r="Q80" s="87" t="s">
        <v>114</v>
      </c>
      <c r="R80" s="87" t="s">
        <v>115</v>
      </c>
      <c r="S80" s="87" t="s">
        <v>116</v>
      </c>
      <c r="T80" s="88" t="s">
        <v>117</v>
      </c>
    </row>
    <row r="81" s="1" customFormat="1" ht="22.8" customHeight="1">
      <c r="B81" s="36"/>
      <c r="C81" s="93" t="s">
        <v>118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69</v>
      </c>
      <c r="AU81" s="15" t="s">
        <v>98</v>
      </c>
      <c r="BK81" s="186">
        <f>BK82</f>
        <v>0</v>
      </c>
    </row>
    <row r="82" s="10" customFormat="1" ht="25.92" customHeight="1">
      <c r="B82" s="187"/>
      <c r="C82" s="188"/>
      <c r="D82" s="189" t="s">
        <v>69</v>
      </c>
      <c r="E82" s="190" t="s">
        <v>228</v>
      </c>
      <c r="F82" s="190" t="s">
        <v>536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82</v>
      </c>
      <c r="AT82" s="199" t="s">
        <v>69</v>
      </c>
      <c r="AU82" s="199" t="s">
        <v>70</v>
      </c>
      <c r="AY82" s="198" t="s">
        <v>121</v>
      </c>
      <c r="BK82" s="200">
        <f>BK83</f>
        <v>0</v>
      </c>
    </row>
    <row r="83" s="10" customFormat="1" ht="22.8" customHeight="1">
      <c r="B83" s="187"/>
      <c r="C83" s="188"/>
      <c r="D83" s="189" t="s">
        <v>69</v>
      </c>
      <c r="E83" s="201" t="s">
        <v>537</v>
      </c>
      <c r="F83" s="201" t="s">
        <v>538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AR83" s="198" t="s">
        <v>82</v>
      </c>
      <c r="AT83" s="199" t="s">
        <v>69</v>
      </c>
      <c r="AU83" s="199" t="s">
        <v>75</v>
      </c>
      <c r="AY83" s="198" t="s">
        <v>121</v>
      </c>
      <c r="BK83" s="200">
        <f>BK84</f>
        <v>0</v>
      </c>
    </row>
    <row r="84" s="1" customFormat="1" ht="16.5" customHeight="1">
      <c r="B84" s="36"/>
      <c r="C84" s="203" t="s">
        <v>79</v>
      </c>
      <c r="D84" s="203" t="s">
        <v>123</v>
      </c>
      <c r="E84" s="204" t="s">
        <v>539</v>
      </c>
      <c r="F84" s="205" t="s">
        <v>540</v>
      </c>
      <c r="G84" s="206" t="s">
        <v>541</v>
      </c>
      <c r="H84" s="207">
        <v>1</v>
      </c>
      <c r="I84" s="208"/>
      <c r="J84" s="209">
        <f>ROUND(I84*H84,2)</f>
        <v>0</v>
      </c>
      <c r="K84" s="205" t="s">
        <v>1</v>
      </c>
      <c r="L84" s="41"/>
      <c r="M84" s="258" t="s">
        <v>1</v>
      </c>
      <c r="N84" s="259" t="s">
        <v>41</v>
      </c>
      <c r="O84" s="260"/>
      <c r="P84" s="261">
        <f>O84*H84</f>
        <v>0</v>
      </c>
      <c r="Q84" s="261">
        <v>0</v>
      </c>
      <c r="R84" s="261">
        <f>Q84*H84</f>
        <v>0</v>
      </c>
      <c r="S84" s="261">
        <v>0</v>
      </c>
      <c r="T84" s="262">
        <f>S84*H84</f>
        <v>0</v>
      </c>
      <c r="AR84" s="15" t="s">
        <v>420</v>
      </c>
      <c r="AT84" s="15" t="s">
        <v>123</v>
      </c>
      <c r="AU84" s="15" t="s">
        <v>79</v>
      </c>
      <c r="AY84" s="15" t="s">
        <v>121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420</v>
      </c>
      <c r="BM84" s="15" t="s">
        <v>542</v>
      </c>
    </row>
    <row r="85" s="1" customFormat="1" ht="6.96" customHeight="1">
      <c r="B85" s="55"/>
      <c r="C85" s="56"/>
      <c r="D85" s="56"/>
      <c r="E85" s="56"/>
      <c r="F85" s="56"/>
      <c r="G85" s="56"/>
      <c r="H85" s="56"/>
      <c r="I85" s="153"/>
      <c r="J85" s="56"/>
      <c r="K85" s="56"/>
      <c r="L85" s="41"/>
    </row>
  </sheetData>
  <sheetProtection sheet="1" autoFilter="0" formatColumns="0" formatRows="0" objects="1" scenarios="1" spinCount="100000" saltValue="lErlQ4KvZrA1GjQM4PI4IxPu0GJTJc/CJZhm0UWpY2WMozh0luSTzjGXc7GnvQ07//M2TtLPlVxjxiD7LCBeEg==" hashValue="9hqUdBbHBBXhEfiuV/M0MhWNdB3q4jWH7vnmmJF+INw8UQZkD39TcLOjfvLn47B7i33FHohLHKIo4KizVqgHN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91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Oprava MK ul. Stradinská Kostelec nad Orlicí,  Větev  V1,2 - 2. etapa</v>
      </c>
      <c r="F7" s="127"/>
      <c r="G7" s="127"/>
      <c r="H7" s="127"/>
      <c r="L7" s="18"/>
    </row>
    <row r="8" s="1" customFormat="1" ht="12" customHeight="1">
      <c r="B8" s="41"/>
      <c r="D8" s="127" t="s">
        <v>92</v>
      </c>
      <c r="I8" s="129"/>
      <c r="L8" s="41"/>
    </row>
    <row r="9" s="1" customFormat="1" ht="36.96" customHeight="1">
      <c r="B9" s="41"/>
      <c r="E9" s="130" t="s">
        <v>543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1.9.2019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33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34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36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38</v>
      </c>
      <c r="I32" s="140" t="s">
        <v>37</v>
      </c>
      <c r="J32" s="139" t="s">
        <v>39</v>
      </c>
      <c r="L32" s="41"/>
    </row>
    <row r="33" s="1" customFormat="1" ht="14.4" customHeight="1">
      <c r="B33" s="41"/>
      <c r="D33" s="127" t="s">
        <v>40</v>
      </c>
      <c r="E33" s="127" t="s">
        <v>41</v>
      </c>
      <c r="F33" s="141">
        <f>ROUND((SUM(BE81:BE84)),  2)</f>
        <v>0</v>
      </c>
      <c r="I33" s="142">
        <v>0.20999999999999999</v>
      </c>
      <c r="J33" s="141">
        <f>ROUND(((SUM(BE81:BE84))*I33),  2)</f>
        <v>0</v>
      </c>
      <c r="L33" s="41"/>
    </row>
    <row r="34" s="1" customFormat="1" ht="14.4" customHeight="1">
      <c r="B34" s="41"/>
      <c r="E34" s="127" t="s">
        <v>42</v>
      </c>
      <c r="F34" s="141">
        <f>ROUND((SUM(BF81:BF84)),  2)</f>
        <v>0</v>
      </c>
      <c r="I34" s="142">
        <v>0.14999999999999999</v>
      </c>
      <c r="J34" s="141">
        <f>ROUND(((SUM(BF81:BF84))*I34),  2)</f>
        <v>0</v>
      </c>
      <c r="L34" s="41"/>
    </row>
    <row r="35" hidden="1" s="1" customFormat="1" ht="14.4" customHeight="1">
      <c r="B35" s="41"/>
      <c r="E35" s="127" t="s">
        <v>43</v>
      </c>
      <c r="F35" s="141">
        <f>ROUND((SUM(BG81:BG84)),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44</v>
      </c>
      <c r="F36" s="141">
        <f>ROUND((SUM(BH81:BH84)),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45</v>
      </c>
      <c r="F37" s="141">
        <f>ROUND((SUM(BI81:BI84)),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 xml:space="preserve">Oprava MK ul. Stradinská Kostelec nad Orlicí,  Větev  V1,2 - 2.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3 - vodovod řad 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Kostelec nad Orlicí</v>
      </c>
      <c r="G52" s="37"/>
      <c r="H52" s="37"/>
      <c r="I52" s="131" t="s">
        <v>22</v>
      </c>
      <c r="J52" s="65" t="str">
        <f>IF(J12="","",J12)</f>
        <v>1.9.2019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Město Kostelec nad Orlicí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33</v>
      </c>
      <c r="J55" s="34" t="str">
        <f>E24</f>
        <v>Hauckovi spol.s.r.o.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97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98</v>
      </c>
    </row>
    <row r="60" s="7" customFormat="1" ht="24.96" customHeight="1">
      <c r="B60" s="163"/>
      <c r="C60" s="164"/>
      <c r="D60" s="165" t="s">
        <v>99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544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 xml:space="preserve">Oprava MK ul. Stradinská Kostelec nad Orlicí,  Větev  V1,2 - 2. etapa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92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3 - vodovod řad A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>Kostelec nad Orlicí</v>
      </c>
      <c r="G75" s="37"/>
      <c r="H75" s="37"/>
      <c r="I75" s="131" t="s">
        <v>22</v>
      </c>
      <c r="J75" s="65" t="str">
        <f>IF(J12="","",J12)</f>
        <v>1.9.2019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>Město Kostelec nad Orlicí</v>
      </c>
      <c r="G77" s="37"/>
      <c r="H77" s="37"/>
      <c r="I77" s="131" t="s">
        <v>30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28</v>
      </c>
      <c r="D78" s="37"/>
      <c r="E78" s="37"/>
      <c r="F78" s="25" t="str">
        <f>IF(E18="","",E18)</f>
        <v>Vyplň údaj</v>
      </c>
      <c r="G78" s="37"/>
      <c r="H78" s="37"/>
      <c r="I78" s="131" t="s">
        <v>33</v>
      </c>
      <c r="J78" s="34" t="str">
        <f>E24</f>
        <v>Hauckovi spol.s.r.o.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107</v>
      </c>
      <c r="D80" s="179" t="s">
        <v>55</v>
      </c>
      <c r="E80" s="179" t="s">
        <v>51</v>
      </c>
      <c r="F80" s="179" t="s">
        <v>52</v>
      </c>
      <c r="G80" s="179" t="s">
        <v>108</v>
      </c>
      <c r="H80" s="179" t="s">
        <v>109</v>
      </c>
      <c r="I80" s="180" t="s">
        <v>110</v>
      </c>
      <c r="J80" s="179" t="s">
        <v>96</v>
      </c>
      <c r="K80" s="181" t="s">
        <v>111</v>
      </c>
      <c r="L80" s="182"/>
      <c r="M80" s="86" t="s">
        <v>1</v>
      </c>
      <c r="N80" s="87" t="s">
        <v>40</v>
      </c>
      <c r="O80" s="87" t="s">
        <v>112</v>
      </c>
      <c r="P80" s="87" t="s">
        <v>113</v>
      </c>
      <c r="Q80" s="87" t="s">
        <v>114</v>
      </c>
      <c r="R80" s="87" t="s">
        <v>115</v>
      </c>
      <c r="S80" s="87" t="s">
        <v>116</v>
      </c>
      <c r="T80" s="88" t="s">
        <v>117</v>
      </c>
    </row>
    <row r="81" s="1" customFormat="1" ht="22.8" customHeight="1">
      <c r="B81" s="36"/>
      <c r="C81" s="93" t="s">
        <v>118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69</v>
      </c>
      <c r="AU81" s="15" t="s">
        <v>98</v>
      </c>
      <c r="BK81" s="186">
        <f>BK82</f>
        <v>0</v>
      </c>
    </row>
    <row r="82" s="10" customFormat="1" ht="25.92" customHeight="1">
      <c r="B82" s="187"/>
      <c r="C82" s="188"/>
      <c r="D82" s="189" t="s">
        <v>69</v>
      </c>
      <c r="E82" s="190" t="s">
        <v>119</v>
      </c>
      <c r="F82" s="190" t="s">
        <v>120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75</v>
      </c>
      <c r="AT82" s="199" t="s">
        <v>69</v>
      </c>
      <c r="AU82" s="199" t="s">
        <v>70</v>
      </c>
      <c r="AY82" s="198" t="s">
        <v>121</v>
      </c>
      <c r="BK82" s="200">
        <f>BK83</f>
        <v>0</v>
      </c>
    </row>
    <row r="83" s="10" customFormat="1" ht="22.8" customHeight="1">
      <c r="B83" s="187"/>
      <c r="C83" s="188"/>
      <c r="D83" s="189" t="s">
        <v>69</v>
      </c>
      <c r="E83" s="201" t="s">
        <v>149</v>
      </c>
      <c r="F83" s="201" t="s">
        <v>545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AR83" s="198" t="s">
        <v>75</v>
      </c>
      <c r="AT83" s="199" t="s">
        <v>69</v>
      </c>
      <c r="AU83" s="199" t="s">
        <v>75</v>
      </c>
      <c r="AY83" s="198" t="s">
        <v>121</v>
      </c>
      <c r="BK83" s="200">
        <f>BK84</f>
        <v>0</v>
      </c>
    </row>
    <row r="84" s="1" customFormat="1" ht="16.5" customHeight="1">
      <c r="B84" s="36"/>
      <c r="C84" s="203" t="s">
        <v>79</v>
      </c>
      <c r="D84" s="203" t="s">
        <v>123</v>
      </c>
      <c r="E84" s="204" t="s">
        <v>546</v>
      </c>
      <c r="F84" s="205" t="s">
        <v>547</v>
      </c>
      <c r="G84" s="206" t="s">
        <v>541</v>
      </c>
      <c r="H84" s="207">
        <v>1</v>
      </c>
      <c r="I84" s="208"/>
      <c r="J84" s="209">
        <f>ROUND(I84*H84,2)</f>
        <v>0</v>
      </c>
      <c r="K84" s="205" t="s">
        <v>1</v>
      </c>
      <c r="L84" s="41"/>
      <c r="M84" s="258" t="s">
        <v>1</v>
      </c>
      <c r="N84" s="259" t="s">
        <v>41</v>
      </c>
      <c r="O84" s="260"/>
      <c r="P84" s="261">
        <f>O84*H84</f>
        <v>0</v>
      </c>
      <c r="Q84" s="261">
        <v>0</v>
      </c>
      <c r="R84" s="261">
        <f>Q84*H84</f>
        <v>0</v>
      </c>
      <c r="S84" s="261">
        <v>0</v>
      </c>
      <c r="T84" s="262">
        <f>S84*H84</f>
        <v>0</v>
      </c>
      <c r="AR84" s="15" t="s">
        <v>85</v>
      </c>
      <c r="AT84" s="15" t="s">
        <v>123</v>
      </c>
      <c r="AU84" s="15" t="s">
        <v>79</v>
      </c>
      <c r="AY84" s="15" t="s">
        <v>121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85</v>
      </c>
      <c r="BM84" s="15" t="s">
        <v>548</v>
      </c>
    </row>
    <row r="85" s="1" customFormat="1" ht="6.96" customHeight="1">
      <c r="B85" s="55"/>
      <c r="C85" s="56"/>
      <c r="D85" s="56"/>
      <c r="E85" s="56"/>
      <c r="F85" s="56"/>
      <c r="G85" s="56"/>
      <c r="H85" s="56"/>
      <c r="I85" s="153"/>
      <c r="J85" s="56"/>
      <c r="K85" s="56"/>
      <c r="L85" s="41"/>
    </row>
  </sheetData>
  <sheetProtection sheet="1" autoFilter="0" formatColumns="0" formatRows="0" objects="1" scenarios="1" spinCount="100000" saltValue="ma6FuDQQMbtBqEgOPjgJGZiAeHQnSywQ1tx7cYpZ3/1v6bnl8VCATsBzQvNN4xczpe/I6vXykK5oDojuRD8jEw==" hashValue="bTmvPf7LlYvOdDDj3Zv6SPAi9z1PeeFhsCrKE4D/lXNZwMVqtXRUv8b2a+b4s8fK86gyVWRvy4aKbelipqsLB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91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Oprava MK ul. Stradinská Kostelec nad Orlicí,  Větev  V1,2 - 2. etapa</v>
      </c>
      <c r="F7" s="127"/>
      <c r="G7" s="127"/>
      <c r="H7" s="127"/>
      <c r="L7" s="18"/>
    </row>
    <row r="8" s="1" customFormat="1" ht="12" customHeight="1">
      <c r="B8" s="41"/>
      <c r="D8" s="127" t="s">
        <v>92</v>
      </c>
      <c r="I8" s="129"/>
      <c r="L8" s="41"/>
    </row>
    <row r="9" s="1" customFormat="1" ht="36.96" customHeight="1">
      <c r="B9" s="41"/>
      <c r="E9" s="130" t="s">
        <v>549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1.9.2019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33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34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36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38</v>
      </c>
      <c r="I32" s="140" t="s">
        <v>37</v>
      </c>
      <c r="J32" s="139" t="s">
        <v>39</v>
      </c>
      <c r="L32" s="41"/>
    </row>
    <row r="33" s="1" customFormat="1" ht="14.4" customHeight="1">
      <c r="B33" s="41"/>
      <c r="D33" s="127" t="s">
        <v>40</v>
      </c>
      <c r="E33" s="127" t="s">
        <v>41</v>
      </c>
      <c r="F33" s="141">
        <f>ROUND((SUM(BE81:BE84)),  2)</f>
        <v>0</v>
      </c>
      <c r="I33" s="142">
        <v>0.20999999999999999</v>
      </c>
      <c r="J33" s="141">
        <f>ROUND(((SUM(BE81:BE84))*I33),  2)</f>
        <v>0</v>
      </c>
      <c r="L33" s="41"/>
    </row>
    <row r="34" s="1" customFormat="1" ht="14.4" customHeight="1">
      <c r="B34" s="41"/>
      <c r="E34" s="127" t="s">
        <v>42</v>
      </c>
      <c r="F34" s="141">
        <f>ROUND((SUM(BF81:BF84)),  2)</f>
        <v>0</v>
      </c>
      <c r="I34" s="142">
        <v>0.14999999999999999</v>
      </c>
      <c r="J34" s="141">
        <f>ROUND(((SUM(BF81:BF84))*I34),  2)</f>
        <v>0</v>
      </c>
      <c r="L34" s="41"/>
    </row>
    <row r="35" hidden="1" s="1" customFormat="1" ht="14.4" customHeight="1">
      <c r="B35" s="41"/>
      <c r="E35" s="127" t="s">
        <v>43</v>
      </c>
      <c r="F35" s="141">
        <f>ROUND((SUM(BG81:BG84)),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44</v>
      </c>
      <c r="F36" s="141">
        <f>ROUND((SUM(BH81:BH84)),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45</v>
      </c>
      <c r="F37" s="141">
        <f>ROUND((SUM(BI81:BI84)),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 xml:space="preserve">Oprava MK ul. Stradinská Kostelec nad Orlicí,  Větev  V1,2 - 2.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4 - kanalizace stoka 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Kostelec nad Orlicí</v>
      </c>
      <c r="G52" s="37"/>
      <c r="H52" s="37"/>
      <c r="I52" s="131" t="s">
        <v>22</v>
      </c>
      <c r="J52" s="65" t="str">
        <f>IF(J12="","",J12)</f>
        <v>1.9.2019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Město Kostelec nad Orlicí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33</v>
      </c>
      <c r="J55" s="34" t="str">
        <f>E24</f>
        <v>Hauckovi spol.s.r.o.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97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98</v>
      </c>
    </row>
    <row r="60" s="7" customFormat="1" ht="24.96" customHeight="1">
      <c r="B60" s="163"/>
      <c r="C60" s="164"/>
      <c r="D60" s="165" t="s">
        <v>99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544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 xml:space="preserve">Oprava MK ul. Stradinská Kostelec nad Orlicí,  Větev  V1,2 - 2. etapa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92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4 - kanalizace stoka A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>Kostelec nad Orlicí</v>
      </c>
      <c r="G75" s="37"/>
      <c r="H75" s="37"/>
      <c r="I75" s="131" t="s">
        <v>22</v>
      </c>
      <c r="J75" s="65" t="str">
        <f>IF(J12="","",J12)</f>
        <v>1.9.2019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>Město Kostelec nad Orlicí</v>
      </c>
      <c r="G77" s="37"/>
      <c r="H77" s="37"/>
      <c r="I77" s="131" t="s">
        <v>30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28</v>
      </c>
      <c r="D78" s="37"/>
      <c r="E78" s="37"/>
      <c r="F78" s="25" t="str">
        <f>IF(E18="","",E18)</f>
        <v>Vyplň údaj</v>
      </c>
      <c r="G78" s="37"/>
      <c r="H78" s="37"/>
      <c r="I78" s="131" t="s">
        <v>33</v>
      </c>
      <c r="J78" s="34" t="str">
        <f>E24</f>
        <v>Hauckovi spol.s.r.o.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107</v>
      </c>
      <c r="D80" s="179" t="s">
        <v>55</v>
      </c>
      <c r="E80" s="179" t="s">
        <v>51</v>
      </c>
      <c r="F80" s="179" t="s">
        <v>52</v>
      </c>
      <c r="G80" s="179" t="s">
        <v>108</v>
      </c>
      <c r="H80" s="179" t="s">
        <v>109</v>
      </c>
      <c r="I80" s="180" t="s">
        <v>110</v>
      </c>
      <c r="J80" s="179" t="s">
        <v>96</v>
      </c>
      <c r="K80" s="181" t="s">
        <v>111</v>
      </c>
      <c r="L80" s="182"/>
      <c r="M80" s="86" t="s">
        <v>1</v>
      </c>
      <c r="N80" s="87" t="s">
        <v>40</v>
      </c>
      <c r="O80" s="87" t="s">
        <v>112</v>
      </c>
      <c r="P80" s="87" t="s">
        <v>113</v>
      </c>
      <c r="Q80" s="87" t="s">
        <v>114</v>
      </c>
      <c r="R80" s="87" t="s">
        <v>115</v>
      </c>
      <c r="S80" s="87" t="s">
        <v>116</v>
      </c>
      <c r="T80" s="88" t="s">
        <v>117</v>
      </c>
    </row>
    <row r="81" s="1" customFormat="1" ht="22.8" customHeight="1">
      <c r="B81" s="36"/>
      <c r="C81" s="93" t="s">
        <v>118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69</v>
      </c>
      <c r="AU81" s="15" t="s">
        <v>98</v>
      </c>
      <c r="BK81" s="186">
        <f>BK82</f>
        <v>0</v>
      </c>
    </row>
    <row r="82" s="10" customFormat="1" ht="25.92" customHeight="1">
      <c r="B82" s="187"/>
      <c r="C82" s="188"/>
      <c r="D82" s="189" t="s">
        <v>69</v>
      </c>
      <c r="E82" s="190" t="s">
        <v>119</v>
      </c>
      <c r="F82" s="190" t="s">
        <v>120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75</v>
      </c>
      <c r="AT82" s="199" t="s">
        <v>69</v>
      </c>
      <c r="AU82" s="199" t="s">
        <v>70</v>
      </c>
      <c r="AY82" s="198" t="s">
        <v>121</v>
      </c>
      <c r="BK82" s="200">
        <f>BK83</f>
        <v>0</v>
      </c>
    </row>
    <row r="83" s="10" customFormat="1" ht="22.8" customHeight="1">
      <c r="B83" s="187"/>
      <c r="C83" s="188"/>
      <c r="D83" s="189" t="s">
        <v>69</v>
      </c>
      <c r="E83" s="201" t="s">
        <v>149</v>
      </c>
      <c r="F83" s="201" t="s">
        <v>545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AR83" s="198" t="s">
        <v>75</v>
      </c>
      <c r="AT83" s="199" t="s">
        <v>69</v>
      </c>
      <c r="AU83" s="199" t="s">
        <v>75</v>
      </c>
      <c r="AY83" s="198" t="s">
        <v>121</v>
      </c>
      <c r="BK83" s="200">
        <f>BK84</f>
        <v>0</v>
      </c>
    </row>
    <row r="84" s="1" customFormat="1" ht="16.5" customHeight="1">
      <c r="B84" s="36"/>
      <c r="C84" s="203" t="s">
        <v>75</v>
      </c>
      <c r="D84" s="203" t="s">
        <v>123</v>
      </c>
      <c r="E84" s="204" t="s">
        <v>550</v>
      </c>
      <c r="F84" s="205" t="s">
        <v>551</v>
      </c>
      <c r="G84" s="206" t="s">
        <v>541</v>
      </c>
      <c r="H84" s="207">
        <v>1</v>
      </c>
      <c r="I84" s="208"/>
      <c r="J84" s="209">
        <f>ROUND(I84*H84,2)</f>
        <v>0</v>
      </c>
      <c r="K84" s="205" t="s">
        <v>1</v>
      </c>
      <c r="L84" s="41"/>
      <c r="M84" s="258" t="s">
        <v>1</v>
      </c>
      <c r="N84" s="259" t="s">
        <v>41</v>
      </c>
      <c r="O84" s="260"/>
      <c r="P84" s="261">
        <f>O84*H84</f>
        <v>0</v>
      </c>
      <c r="Q84" s="261">
        <v>0</v>
      </c>
      <c r="R84" s="261">
        <f>Q84*H84</f>
        <v>0</v>
      </c>
      <c r="S84" s="261">
        <v>0</v>
      </c>
      <c r="T84" s="262">
        <f>S84*H84</f>
        <v>0</v>
      </c>
      <c r="AR84" s="15" t="s">
        <v>85</v>
      </c>
      <c r="AT84" s="15" t="s">
        <v>123</v>
      </c>
      <c r="AU84" s="15" t="s">
        <v>79</v>
      </c>
      <c r="AY84" s="15" t="s">
        <v>121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85</v>
      </c>
      <c r="BM84" s="15" t="s">
        <v>552</v>
      </c>
    </row>
    <row r="85" s="1" customFormat="1" ht="6.96" customHeight="1">
      <c r="B85" s="55"/>
      <c r="C85" s="56"/>
      <c r="D85" s="56"/>
      <c r="E85" s="56"/>
      <c r="F85" s="56"/>
      <c r="G85" s="56"/>
      <c r="H85" s="56"/>
      <c r="I85" s="153"/>
      <c r="J85" s="56"/>
      <c r="K85" s="56"/>
      <c r="L85" s="41"/>
    </row>
  </sheetData>
  <sheetProtection sheet="1" autoFilter="0" formatColumns="0" formatRows="0" objects="1" scenarios="1" spinCount="100000" saltValue="jajfc01OTDteWOJJVDLrgX7frSRrZfDPOE6V++j8mV3jab6kBauRpMRrZWnQxPPnP0S8/4yMFEOu/O3s/gfM5g==" hashValue="SZ3Hfb9I6iOxUj6vUISD3FC8Z/ScxY1Wn8ozvdqpoFk81EFNDE4J7hXMY6uLdWvRzvWI9Kdq9TbgbkqRqi+iJ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91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Oprava MK ul. Stradinská Kostelec nad Orlicí,  Větev  V1,2 - 2. etapa</v>
      </c>
      <c r="F7" s="127"/>
      <c r="G7" s="127"/>
      <c r="H7" s="127"/>
      <c r="L7" s="18"/>
    </row>
    <row r="8" s="1" customFormat="1" ht="12" customHeight="1">
      <c r="B8" s="41"/>
      <c r="D8" s="127" t="s">
        <v>92</v>
      </c>
      <c r="I8" s="129"/>
      <c r="L8" s="41"/>
    </row>
    <row r="9" s="1" customFormat="1" ht="36.96" customHeight="1">
      <c r="B9" s="41"/>
      <c r="E9" s="130" t="s">
        <v>553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1.9.2019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33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34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36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38</v>
      </c>
      <c r="I32" s="140" t="s">
        <v>37</v>
      </c>
      <c r="J32" s="139" t="s">
        <v>39</v>
      </c>
      <c r="L32" s="41"/>
    </row>
    <row r="33" s="1" customFormat="1" ht="14.4" customHeight="1">
      <c r="B33" s="41"/>
      <c r="D33" s="127" t="s">
        <v>40</v>
      </c>
      <c r="E33" s="127" t="s">
        <v>41</v>
      </c>
      <c r="F33" s="141">
        <f>ROUND((SUM(BE81:BE91)),  2)</f>
        <v>0</v>
      </c>
      <c r="I33" s="142">
        <v>0.20999999999999999</v>
      </c>
      <c r="J33" s="141">
        <f>ROUND(((SUM(BE81:BE91))*I33),  2)</f>
        <v>0</v>
      </c>
      <c r="L33" s="41"/>
    </row>
    <row r="34" s="1" customFormat="1" ht="14.4" customHeight="1">
      <c r="B34" s="41"/>
      <c r="E34" s="127" t="s">
        <v>42</v>
      </c>
      <c r="F34" s="141">
        <f>ROUND((SUM(BF81:BF91)),  2)</f>
        <v>0</v>
      </c>
      <c r="I34" s="142">
        <v>0.14999999999999999</v>
      </c>
      <c r="J34" s="141">
        <f>ROUND(((SUM(BF81:BF91))*I34),  2)</f>
        <v>0</v>
      </c>
      <c r="L34" s="41"/>
    </row>
    <row r="35" hidden="1" s="1" customFormat="1" ht="14.4" customHeight="1">
      <c r="B35" s="41"/>
      <c r="E35" s="127" t="s">
        <v>43</v>
      </c>
      <c r="F35" s="141">
        <f>ROUND((SUM(BG81:BG91)),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44</v>
      </c>
      <c r="F36" s="141">
        <f>ROUND((SUM(BH81:BH91)),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45</v>
      </c>
      <c r="F37" s="141">
        <f>ROUND((SUM(BI81:BI91)),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 xml:space="preserve">Oprava MK ul. Stradinská Kostelec nad Orlicí,  Větev  V1,2 - 2.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5 - VRN 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Kostelec nad Orlicí</v>
      </c>
      <c r="G52" s="37"/>
      <c r="H52" s="37"/>
      <c r="I52" s="131" t="s">
        <v>22</v>
      </c>
      <c r="J52" s="65" t="str">
        <f>IF(J12="","",J12)</f>
        <v>1.9.2019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Město Kostelec nad Orlicí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33</v>
      </c>
      <c r="J55" s="34" t="str">
        <f>E24</f>
        <v>Hauckovi spol.s.r.o.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97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98</v>
      </c>
    </row>
    <row r="60" s="7" customFormat="1" ht="24.96" customHeight="1">
      <c r="B60" s="163"/>
      <c r="C60" s="164"/>
      <c r="D60" s="165" t="s">
        <v>554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555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 xml:space="preserve">Oprava MK ul. Stradinská Kostelec nad Orlicí,  Větev  V1,2 - 2. etapa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92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 xml:space="preserve">5 - VRN 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>Kostelec nad Orlicí</v>
      </c>
      <c r="G75" s="37"/>
      <c r="H75" s="37"/>
      <c r="I75" s="131" t="s">
        <v>22</v>
      </c>
      <c r="J75" s="65" t="str">
        <f>IF(J12="","",J12)</f>
        <v>1.9.2019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>Město Kostelec nad Orlicí</v>
      </c>
      <c r="G77" s="37"/>
      <c r="H77" s="37"/>
      <c r="I77" s="131" t="s">
        <v>30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28</v>
      </c>
      <c r="D78" s="37"/>
      <c r="E78" s="37"/>
      <c r="F78" s="25" t="str">
        <f>IF(E18="","",E18)</f>
        <v>Vyplň údaj</v>
      </c>
      <c r="G78" s="37"/>
      <c r="H78" s="37"/>
      <c r="I78" s="131" t="s">
        <v>33</v>
      </c>
      <c r="J78" s="34" t="str">
        <f>E24</f>
        <v>Hauckovi spol.s.r.o.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107</v>
      </c>
      <c r="D80" s="179" t="s">
        <v>55</v>
      </c>
      <c r="E80" s="179" t="s">
        <v>51</v>
      </c>
      <c r="F80" s="179" t="s">
        <v>52</v>
      </c>
      <c r="G80" s="179" t="s">
        <v>108</v>
      </c>
      <c r="H80" s="179" t="s">
        <v>109</v>
      </c>
      <c r="I80" s="180" t="s">
        <v>110</v>
      </c>
      <c r="J80" s="179" t="s">
        <v>96</v>
      </c>
      <c r="K80" s="181" t="s">
        <v>111</v>
      </c>
      <c r="L80" s="182"/>
      <c r="M80" s="86" t="s">
        <v>1</v>
      </c>
      <c r="N80" s="87" t="s">
        <v>40</v>
      </c>
      <c r="O80" s="87" t="s">
        <v>112</v>
      </c>
      <c r="P80" s="87" t="s">
        <v>113</v>
      </c>
      <c r="Q80" s="87" t="s">
        <v>114</v>
      </c>
      <c r="R80" s="87" t="s">
        <v>115</v>
      </c>
      <c r="S80" s="87" t="s">
        <v>116</v>
      </c>
      <c r="T80" s="88" t="s">
        <v>117</v>
      </c>
    </row>
    <row r="81" s="1" customFormat="1" ht="22.8" customHeight="1">
      <c r="B81" s="36"/>
      <c r="C81" s="93" t="s">
        <v>118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69</v>
      </c>
      <c r="AU81" s="15" t="s">
        <v>98</v>
      </c>
      <c r="BK81" s="186">
        <f>BK82</f>
        <v>0</v>
      </c>
    </row>
    <row r="82" s="10" customFormat="1" ht="25.92" customHeight="1">
      <c r="B82" s="187"/>
      <c r="C82" s="188"/>
      <c r="D82" s="189" t="s">
        <v>69</v>
      </c>
      <c r="E82" s="190" t="s">
        <v>556</v>
      </c>
      <c r="F82" s="190" t="s">
        <v>557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88</v>
      </c>
      <c r="AT82" s="199" t="s">
        <v>69</v>
      </c>
      <c r="AU82" s="199" t="s">
        <v>70</v>
      </c>
      <c r="AY82" s="198" t="s">
        <v>121</v>
      </c>
      <c r="BK82" s="200">
        <f>BK83</f>
        <v>0</v>
      </c>
    </row>
    <row r="83" s="10" customFormat="1" ht="22.8" customHeight="1">
      <c r="B83" s="187"/>
      <c r="C83" s="188"/>
      <c r="D83" s="189" t="s">
        <v>69</v>
      </c>
      <c r="E83" s="201" t="s">
        <v>558</v>
      </c>
      <c r="F83" s="201" t="s">
        <v>556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SUM(P84:P91)</f>
        <v>0</v>
      </c>
      <c r="Q83" s="195"/>
      <c r="R83" s="196">
        <f>SUM(R84:R91)</f>
        <v>0</v>
      </c>
      <c r="S83" s="195"/>
      <c r="T83" s="197">
        <f>SUM(T84:T91)</f>
        <v>0</v>
      </c>
      <c r="AR83" s="198" t="s">
        <v>88</v>
      </c>
      <c r="AT83" s="199" t="s">
        <v>69</v>
      </c>
      <c r="AU83" s="199" t="s">
        <v>75</v>
      </c>
      <c r="AY83" s="198" t="s">
        <v>121</v>
      </c>
      <c r="BK83" s="200">
        <f>SUM(BK84:BK91)</f>
        <v>0</v>
      </c>
    </row>
    <row r="84" s="1" customFormat="1" ht="16.5" customHeight="1">
      <c r="B84" s="36"/>
      <c r="C84" s="203" t="s">
        <v>75</v>
      </c>
      <c r="D84" s="203" t="s">
        <v>123</v>
      </c>
      <c r="E84" s="204" t="s">
        <v>559</v>
      </c>
      <c r="F84" s="205" t="s">
        <v>560</v>
      </c>
      <c r="G84" s="206" t="s">
        <v>561</v>
      </c>
      <c r="H84" s="207">
        <v>1</v>
      </c>
      <c r="I84" s="208"/>
      <c r="J84" s="209">
        <f>ROUND(I84*H84,2)</f>
        <v>0</v>
      </c>
      <c r="K84" s="205" t="s">
        <v>127</v>
      </c>
      <c r="L84" s="41"/>
      <c r="M84" s="210" t="s">
        <v>1</v>
      </c>
      <c r="N84" s="211" t="s">
        <v>41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562</v>
      </c>
      <c r="AT84" s="15" t="s">
        <v>123</v>
      </c>
      <c r="AU84" s="15" t="s">
        <v>79</v>
      </c>
      <c r="AY84" s="15" t="s">
        <v>121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562</v>
      </c>
      <c r="BM84" s="15" t="s">
        <v>563</v>
      </c>
    </row>
    <row r="85" s="1" customFormat="1" ht="16.5" customHeight="1">
      <c r="B85" s="36"/>
      <c r="C85" s="203" t="s">
        <v>79</v>
      </c>
      <c r="D85" s="203" t="s">
        <v>123</v>
      </c>
      <c r="E85" s="204" t="s">
        <v>564</v>
      </c>
      <c r="F85" s="205" t="s">
        <v>565</v>
      </c>
      <c r="G85" s="206" t="s">
        <v>561</v>
      </c>
      <c r="H85" s="207">
        <v>1</v>
      </c>
      <c r="I85" s="208"/>
      <c r="J85" s="209">
        <f>ROUND(I85*H85,2)</f>
        <v>0</v>
      </c>
      <c r="K85" s="205" t="s">
        <v>127</v>
      </c>
      <c r="L85" s="41"/>
      <c r="M85" s="210" t="s">
        <v>1</v>
      </c>
      <c r="N85" s="211" t="s">
        <v>41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5" t="s">
        <v>562</v>
      </c>
      <c r="AT85" s="15" t="s">
        <v>123</v>
      </c>
      <c r="AU85" s="15" t="s">
        <v>79</v>
      </c>
      <c r="AY85" s="15" t="s">
        <v>121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75</v>
      </c>
      <c r="BK85" s="214">
        <f>ROUND(I85*H85,2)</f>
        <v>0</v>
      </c>
      <c r="BL85" s="15" t="s">
        <v>562</v>
      </c>
      <c r="BM85" s="15" t="s">
        <v>566</v>
      </c>
    </row>
    <row r="86" s="1" customFormat="1" ht="16.5" customHeight="1">
      <c r="B86" s="36"/>
      <c r="C86" s="203" t="s">
        <v>82</v>
      </c>
      <c r="D86" s="203" t="s">
        <v>123</v>
      </c>
      <c r="E86" s="204" t="s">
        <v>567</v>
      </c>
      <c r="F86" s="205" t="s">
        <v>568</v>
      </c>
      <c r="G86" s="206" t="s">
        <v>569</v>
      </c>
      <c r="H86" s="263"/>
      <c r="I86" s="208"/>
      <c r="J86" s="209">
        <f>ROUND(I86*H86,2)</f>
        <v>0</v>
      </c>
      <c r="K86" s="205" t="s">
        <v>127</v>
      </c>
      <c r="L86" s="41"/>
      <c r="M86" s="210" t="s">
        <v>1</v>
      </c>
      <c r="N86" s="211" t="s">
        <v>41</v>
      </c>
      <c r="O86" s="7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5" t="s">
        <v>562</v>
      </c>
      <c r="AT86" s="15" t="s">
        <v>123</v>
      </c>
      <c r="AU86" s="15" t="s">
        <v>79</v>
      </c>
      <c r="AY86" s="15" t="s">
        <v>121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75</v>
      </c>
      <c r="BK86" s="214">
        <f>ROUND(I86*H86,2)</f>
        <v>0</v>
      </c>
      <c r="BL86" s="15" t="s">
        <v>562</v>
      </c>
      <c r="BM86" s="15" t="s">
        <v>570</v>
      </c>
    </row>
    <row r="87" s="1" customFormat="1" ht="16.5" customHeight="1">
      <c r="B87" s="36"/>
      <c r="C87" s="203" t="s">
        <v>85</v>
      </c>
      <c r="D87" s="203" t="s">
        <v>123</v>
      </c>
      <c r="E87" s="204" t="s">
        <v>571</v>
      </c>
      <c r="F87" s="205" t="s">
        <v>572</v>
      </c>
      <c r="G87" s="206" t="s">
        <v>569</v>
      </c>
      <c r="H87" s="263"/>
      <c r="I87" s="208"/>
      <c r="J87" s="209">
        <f>ROUND(I87*H87,2)</f>
        <v>0</v>
      </c>
      <c r="K87" s="205" t="s">
        <v>127</v>
      </c>
      <c r="L87" s="41"/>
      <c r="M87" s="210" t="s">
        <v>1</v>
      </c>
      <c r="N87" s="211" t="s">
        <v>41</v>
      </c>
      <c r="O87" s="7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5" t="s">
        <v>562</v>
      </c>
      <c r="AT87" s="15" t="s">
        <v>123</v>
      </c>
      <c r="AU87" s="15" t="s">
        <v>79</v>
      </c>
      <c r="AY87" s="15" t="s">
        <v>121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75</v>
      </c>
      <c r="BK87" s="214">
        <f>ROUND(I87*H87,2)</f>
        <v>0</v>
      </c>
      <c r="BL87" s="15" t="s">
        <v>562</v>
      </c>
      <c r="BM87" s="15" t="s">
        <v>573</v>
      </c>
    </row>
    <row r="88" s="1" customFormat="1" ht="16.5" customHeight="1">
      <c r="B88" s="36"/>
      <c r="C88" s="203" t="s">
        <v>88</v>
      </c>
      <c r="D88" s="203" t="s">
        <v>123</v>
      </c>
      <c r="E88" s="204" t="s">
        <v>574</v>
      </c>
      <c r="F88" s="205" t="s">
        <v>575</v>
      </c>
      <c r="G88" s="206" t="s">
        <v>561</v>
      </c>
      <c r="H88" s="207">
        <v>1</v>
      </c>
      <c r="I88" s="208"/>
      <c r="J88" s="209">
        <f>ROUND(I88*H88,2)</f>
        <v>0</v>
      </c>
      <c r="K88" s="205" t="s">
        <v>1</v>
      </c>
      <c r="L88" s="41"/>
      <c r="M88" s="210" t="s">
        <v>1</v>
      </c>
      <c r="N88" s="211" t="s">
        <v>41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562</v>
      </c>
      <c r="AT88" s="15" t="s">
        <v>123</v>
      </c>
      <c r="AU88" s="15" t="s">
        <v>79</v>
      </c>
      <c r="AY88" s="15" t="s">
        <v>121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75</v>
      </c>
      <c r="BK88" s="214">
        <f>ROUND(I88*H88,2)</f>
        <v>0</v>
      </c>
      <c r="BL88" s="15" t="s">
        <v>562</v>
      </c>
      <c r="BM88" s="15" t="s">
        <v>576</v>
      </c>
    </row>
    <row r="89" s="1" customFormat="1" ht="16.5" customHeight="1">
      <c r="B89" s="36"/>
      <c r="C89" s="203" t="s">
        <v>144</v>
      </c>
      <c r="D89" s="203" t="s">
        <v>123</v>
      </c>
      <c r="E89" s="204" t="s">
        <v>546</v>
      </c>
      <c r="F89" s="205" t="s">
        <v>577</v>
      </c>
      <c r="G89" s="206" t="s">
        <v>561</v>
      </c>
      <c r="H89" s="207">
        <v>1</v>
      </c>
      <c r="I89" s="208"/>
      <c r="J89" s="209">
        <f>ROUND(I89*H89,2)</f>
        <v>0</v>
      </c>
      <c r="K89" s="205" t="s">
        <v>1</v>
      </c>
      <c r="L89" s="41"/>
      <c r="M89" s="210" t="s">
        <v>1</v>
      </c>
      <c r="N89" s="211" t="s">
        <v>41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562</v>
      </c>
      <c r="AT89" s="15" t="s">
        <v>123</v>
      </c>
      <c r="AU89" s="15" t="s">
        <v>79</v>
      </c>
      <c r="AY89" s="15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562</v>
      </c>
      <c r="BM89" s="15" t="s">
        <v>578</v>
      </c>
    </row>
    <row r="90" s="1" customFormat="1" ht="16.5" customHeight="1">
      <c r="B90" s="36"/>
      <c r="C90" s="203" t="s">
        <v>579</v>
      </c>
      <c r="D90" s="203" t="s">
        <v>123</v>
      </c>
      <c r="E90" s="204" t="s">
        <v>550</v>
      </c>
      <c r="F90" s="205" t="s">
        <v>580</v>
      </c>
      <c r="G90" s="206" t="s">
        <v>561</v>
      </c>
      <c r="H90" s="207">
        <v>1</v>
      </c>
      <c r="I90" s="208"/>
      <c r="J90" s="209">
        <f>ROUND(I90*H90,2)</f>
        <v>0</v>
      </c>
      <c r="K90" s="205" t="s">
        <v>1</v>
      </c>
      <c r="L90" s="41"/>
      <c r="M90" s="210" t="s">
        <v>1</v>
      </c>
      <c r="N90" s="211" t="s">
        <v>41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5" t="s">
        <v>562</v>
      </c>
      <c r="AT90" s="15" t="s">
        <v>123</v>
      </c>
      <c r="AU90" s="15" t="s">
        <v>79</v>
      </c>
      <c r="AY90" s="15" t="s">
        <v>121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75</v>
      </c>
      <c r="BK90" s="214">
        <f>ROUND(I90*H90,2)</f>
        <v>0</v>
      </c>
      <c r="BL90" s="15" t="s">
        <v>562</v>
      </c>
      <c r="BM90" s="15" t="s">
        <v>581</v>
      </c>
    </row>
    <row r="91" s="1" customFormat="1" ht="16.5" customHeight="1">
      <c r="B91" s="36"/>
      <c r="C91" s="203" t="s">
        <v>149</v>
      </c>
      <c r="D91" s="203" t="s">
        <v>123</v>
      </c>
      <c r="E91" s="204" t="s">
        <v>582</v>
      </c>
      <c r="F91" s="205" t="s">
        <v>583</v>
      </c>
      <c r="G91" s="206" t="s">
        <v>561</v>
      </c>
      <c r="H91" s="207">
        <v>1</v>
      </c>
      <c r="I91" s="208"/>
      <c r="J91" s="209">
        <f>ROUND(I91*H91,2)</f>
        <v>0</v>
      </c>
      <c r="K91" s="205" t="s">
        <v>1</v>
      </c>
      <c r="L91" s="41"/>
      <c r="M91" s="258" t="s">
        <v>1</v>
      </c>
      <c r="N91" s="259" t="s">
        <v>41</v>
      </c>
      <c r="O91" s="260"/>
      <c r="P91" s="261">
        <f>O91*H91</f>
        <v>0</v>
      </c>
      <c r="Q91" s="261">
        <v>0</v>
      </c>
      <c r="R91" s="261">
        <f>Q91*H91</f>
        <v>0</v>
      </c>
      <c r="S91" s="261">
        <v>0</v>
      </c>
      <c r="T91" s="262">
        <f>S91*H91</f>
        <v>0</v>
      </c>
      <c r="AR91" s="15" t="s">
        <v>562</v>
      </c>
      <c r="AT91" s="15" t="s">
        <v>123</v>
      </c>
      <c r="AU91" s="15" t="s">
        <v>79</v>
      </c>
      <c r="AY91" s="15" t="s">
        <v>121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75</v>
      </c>
      <c r="BK91" s="214">
        <f>ROUND(I91*H91,2)</f>
        <v>0</v>
      </c>
      <c r="BL91" s="15" t="s">
        <v>562</v>
      </c>
      <c r="BM91" s="15" t="s">
        <v>584</v>
      </c>
    </row>
    <row r="92" s="1" customFormat="1" ht="6.96" customHeight="1">
      <c r="B92" s="55"/>
      <c r="C92" s="56"/>
      <c r="D92" s="56"/>
      <c r="E92" s="56"/>
      <c r="F92" s="56"/>
      <c r="G92" s="56"/>
      <c r="H92" s="56"/>
      <c r="I92" s="153"/>
      <c r="J92" s="56"/>
      <c r="K92" s="56"/>
      <c r="L92" s="41"/>
    </row>
  </sheetData>
  <sheetProtection sheet="1" autoFilter="0" formatColumns="0" formatRows="0" objects="1" scenarios="1" spinCount="100000" saltValue="Swp/2CrUhF+v+gRm9eDP7E9yT9X71ug+/48wkmZOcBu9TxBFjLNb7uTcPyjtWi7mYBtkf2ICzxGNO8dZxRaByQ==" hashValue="iT+mN6VwHzjbvx+k3e2HyzKQon5D3FYnBKhzz/tTtVpK84kVZySbNXvWlW/qPgkiXMBGV1fFFKL/6Q6+TsfhYg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jana-note\Jana</dc:creator>
  <cp:lastModifiedBy>jana-note\Jana</cp:lastModifiedBy>
  <dcterms:created xsi:type="dcterms:W3CDTF">2021-03-02T09:52:57Z</dcterms:created>
  <dcterms:modified xsi:type="dcterms:W3CDTF">2021-03-02T09:53:07Z</dcterms:modified>
</cp:coreProperties>
</file>